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D:\Ajil bayaraa\heregtei\2019\"/>
    </mc:Choice>
  </mc:AlternateContent>
  <xr:revisionPtr revIDLastSave="0" documentId="13_ncr:1_{73F0F590-03C1-467F-8E23-2A356645457D}" xr6:coauthVersionLast="37" xr6:coauthVersionMax="37" xr10:uidLastSave="{00000000-0000-0000-0000-000000000000}"/>
  <bookViews>
    <workbookView xWindow="0" yWindow="180" windowWidth="20730" windowHeight="11580" activeTab="2" xr2:uid="{00000000-000D-0000-FFFF-FFFF00000000}"/>
  </bookViews>
  <sheets>
    <sheet name="Нүүр" sheetId="1" r:id="rId1"/>
    <sheet name="III" sheetId="9" r:id="rId2"/>
    <sheet name="IV-V" sheetId="3" r:id="rId3"/>
    <sheet name="VI-VIII" sheetId="10" r:id="rId4"/>
    <sheet name="IX" sheetId="4" r:id="rId5"/>
    <sheet name="X" sheetId="11" r:id="rId6"/>
    <sheet name="tsol zereg " sheetId="12" r:id="rId7"/>
    <sheet name="II (2)" sheetId="13" r:id="rId8"/>
  </sheets>
  <definedNames>
    <definedName name="_xlnm.Print_Area" localSheetId="2">'IV-V'!$A$1:$R$51</definedName>
    <definedName name="_xlnm.Print_Area" localSheetId="4">IX!$A$1:$N$21</definedName>
    <definedName name="_xlnm.Print_Area" localSheetId="3">'VI-VIII'!$A$1:$Q$37</definedName>
    <definedName name="_xlnm.Print_Area" localSheetId="5">X!$A$1:$S$20</definedName>
    <definedName name="_xlnm.Print_Area" localSheetId="0">Нүүр!$A$1:$T$32</definedName>
    <definedName name="_xlnm.Print_Titles" localSheetId="7">'II (2)'!$1:$5</definedName>
    <definedName name="_xlnm.Print_Titles" localSheetId="1">III!$A:$A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3" i="10" l="1"/>
  <c r="E32" i="10"/>
  <c r="E31" i="10" s="1"/>
  <c r="Q31" i="10"/>
  <c r="P31" i="10"/>
  <c r="O31" i="10"/>
  <c r="N31" i="10"/>
  <c r="M31" i="10"/>
  <c r="L31" i="10"/>
  <c r="K31" i="10"/>
  <c r="J31" i="10"/>
  <c r="I31" i="10"/>
  <c r="H31" i="10"/>
  <c r="G31" i="10"/>
  <c r="F31" i="10"/>
  <c r="D31" i="10"/>
  <c r="C31" i="10"/>
  <c r="C23" i="10"/>
  <c r="K18" i="10"/>
  <c r="I18" i="10"/>
  <c r="H18" i="10"/>
  <c r="G18" i="10"/>
  <c r="F18" i="10"/>
  <c r="E18" i="10"/>
  <c r="C22" i="10"/>
  <c r="C21" i="10"/>
  <c r="C20" i="10"/>
  <c r="C19" i="10"/>
  <c r="D18" i="10"/>
  <c r="C18" i="10" s="1"/>
  <c r="G30" i="13"/>
  <c r="G29" i="13"/>
  <c r="G27" i="13"/>
  <c r="G26" i="13"/>
  <c r="G24" i="13"/>
  <c r="F26" i="13"/>
  <c r="F27" i="13"/>
  <c r="F29" i="13"/>
  <c r="F24" i="13"/>
  <c r="F36" i="13"/>
  <c r="G33" i="13"/>
  <c r="G31" i="13" s="1"/>
  <c r="G34" i="13"/>
  <c r="G35" i="13"/>
  <c r="G36" i="13"/>
  <c r="F22" i="13"/>
  <c r="F23" i="13"/>
  <c r="F30" i="13"/>
  <c r="F17" i="13"/>
  <c r="F18" i="13"/>
  <c r="F19" i="13"/>
  <c r="F21" i="13"/>
  <c r="F11" i="13"/>
  <c r="F12" i="13"/>
  <c r="F13" i="13"/>
  <c r="F14" i="13"/>
  <c r="F15" i="13"/>
  <c r="F16" i="13"/>
  <c r="F8" i="13"/>
  <c r="F6" i="13" s="1"/>
  <c r="F9" i="13"/>
  <c r="F7" i="13"/>
  <c r="G9" i="13"/>
  <c r="G7" i="13"/>
  <c r="G32" i="13"/>
  <c r="X28" i="13"/>
  <c r="Y28" i="13"/>
  <c r="Z28" i="13"/>
  <c r="AA28" i="13"/>
  <c r="AB28" i="13"/>
  <c r="AC28" i="13"/>
  <c r="Q28" i="13"/>
  <c r="R28" i="13"/>
  <c r="S28" i="13"/>
  <c r="T28" i="13"/>
  <c r="U28" i="13"/>
  <c r="V28" i="13"/>
  <c r="W28" i="13"/>
  <c r="H28" i="13"/>
  <c r="F28" i="13" s="1"/>
  <c r="I28" i="13"/>
  <c r="G28" i="13" s="1"/>
  <c r="J28" i="13"/>
  <c r="K28" i="13"/>
  <c r="L28" i="13"/>
  <c r="M28" i="13"/>
  <c r="N28" i="13"/>
  <c r="O28" i="13"/>
  <c r="P28" i="13"/>
  <c r="G21" i="13"/>
  <c r="G22" i="13"/>
  <c r="G23" i="13"/>
  <c r="E23" i="13" s="1"/>
  <c r="G14" i="13"/>
  <c r="G15" i="13"/>
  <c r="G16" i="13"/>
  <c r="G17" i="13"/>
  <c r="G18" i="13"/>
  <c r="G19" i="13"/>
  <c r="G12" i="13"/>
  <c r="G13" i="13"/>
  <c r="G11" i="13"/>
  <c r="F35" i="13"/>
  <c r="G8" i="13"/>
  <c r="F34" i="13"/>
  <c r="C6" i="10"/>
  <c r="H6" i="10"/>
  <c r="I6" i="10"/>
  <c r="J6" i="10"/>
  <c r="K6" i="10"/>
  <c r="L6" i="10"/>
  <c r="M6" i="10"/>
  <c r="G7" i="10"/>
  <c r="G8" i="10"/>
  <c r="G6" i="10" s="1"/>
  <c r="G9" i="10"/>
  <c r="G10" i="10"/>
  <c r="F7" i="10"/>
  <c r="F6" i="10" s="1"/>
  <c r="F8" i="10"/>
  <c r="F9" i="10"/>
  <c r="F10" i="10"/>
  <c r="F11" i="10"/>
  <c r="F32" i="13"/>
  <c r="F33" i="13"/>
  <c r="K13" i="11"/>
  <c r="L13" i="11"/>
  <c r="M13" i="11"/>
  <c r="N13" i="11"/>
  <c r="O13" i="11"/>
  <c r="P13" i="11"/>
  <c r="Q13" i="11"/>
  <c r="R13" i="11"/>
  <c r="S13" i="11"/>
  <c r="J13" i="11"/>
  <c r="C14" i="11"/>
  <c r="C15" i="11"/>
  <c r="C16" i="11"/>
  <c r="C17" i="11"/>
  <c r="C18" i="11"/>
  <c r="C19" i="11"/>
  <c r="D13" i="11"/>
  <c r="E13" i="11"/>
  <c r="F13" i="11"/>
  <c r="C13" i="11" s="1"/>
  <c r="G13" i="11"/>
  <c r="H13" i="11"/>
  <c r="I13" i="11"/>
  <c r="D6" i="11"/>
  <c r="E6" i="11"/>
  <c r="F6" i="11"/>
  <c r="G6" i="11"/>
  <c r="H6" i="11"/>
  <c r="I6" i="11"/>
  <c r="J6" i="11"/>
  <c r="K6" i="11"/>
  <c r="L6" i="11"/>
  <c r="M6" i="11"/>
  <c r="N6" i="11"/>
  <c r="O6" i="11"/>
  <c r="P6" i="11"/>
  <c r="Q6" i="11"/>
  <c r="R6" i="11"/>
  <c r="S6" i="11"/>
  <c r="C7" i="11"/>
  <c r="C6" i="11" s="1"/>
  <c r="C8" i="11"/>
  <c r="C9" i="11"/>
  <c r="C10" i="11"/>
  <c r="C11" i="11"/>
  <c r="C12" i="11"/>
  <c r="G7" i="4"/>
  <c r="H7" i="4"/>
  <c r="I7" i="4"/>
  <c r="J7" i="4"/>
  <c r="D7" i="4" s="1"/>
  <c r="K7" i="4"/>
  <c r="L7" i="4"/>
  <c r="M7" i="4"/>
  <c r="N7" i="4"/>
  <c r="F7" i="4"/>
  <c r="E7" i="4"/>
  <c r="D9" i="4"/>
  <c r="D10" i="4"/>
  <c r="D11" i="4"/>
  <c r="D12" i="4"/>
  <c r="D13" i="4"/>
  <c r="D14" i="4"/>
  <c r="D15" i="4"/>
  <c r="D16" i="4"/>
  <c r="D17" i="4"/>
  <c r="D18" i="4"/>
  <c r="D19" i="4"/>
  <c r="D20" i="4"/>
  <c r="C14" i="4"/>
  <c r="C15" i="4"/>
  <c r="C16" i="4"/>
  <c r="C17" i="4"/>
  <c r="C18" i="4"/>
  <c r="C19" i="4"/>
  <c r="C20" i="4"/>
  <c r="C9" i="4"/>
  <c r="C10" i="4"/>
  <c r="C11" i="4"/>
  <c r="C12" i="4"/>
  <c r="C13" i="4"/>
  <c r="D8" i="4"/>
  <c r="C7" i="4"/>
  <c r="C8" i="4"/>
  <c r="G6" i="3"/>
  <c r="H6" i="3"/>
  <c r="I6" i="3"/>
  <c r="J6" i="3"/>
  <c r="K6" i="3"/>
  <c r="L6" i="3"/>
  <c r="F21" i="3"/>
  <c r="F22" i="3"/>
  <c r="F23" i="3"/>
  <c r="F7" i="3"/>
  <c r="F8" i="3"/>
  <c r="F6" i="3" s="1"/>
  <c r="F9" i="3"/>
  <c r="F10" i="3"/>
  <c r="F11" i="3"/>
  <c r="F12" i="3"/>
  <c r="F13" i="3"/>
  <c r="F24" i="3"/>
  <c r="F16" i="3"/>
  <c r="F17" i="3"/>
  <c r="F18" i="3"/>
  <c r="F19" i="3"/>
  <c r="F20" i="3"/>
  <c r="E22" i="3"/>
  <c r="E23" i="3"/>
  <c r="E8" i="3"/>
  <c r="E9" i="3"/>
  <c r="E10" i="3"/>
  <c r="E11" i="3"/>
  <c r="E12" i="3"/>
  <c r="E24" i="3"/>
  <c r="E16" i="3"/>
  <c r="E17" i="3"/>
  <c r="E18" i="3"/>
  <c r="E19" i="3"/>
  <c r="E20" i="3"/>
  <c r="E21" i="3"/>
  <c r="E7" i="3"/>
  <c r="E6" i="3" s="1"/>
  <c r="D6" i="10"/>
  <c r="E6" i="10"/>
  <c r="G11" i="10"/>
  <c r="D4" i="9"/>
  <c r="E4" i="9"/>
  <c r="F4" i="9"/>
  <c r="G4" i="9"/>
  <c r="H4" i="9"/>
  <c r="I4" i="9"/>
  <c r="C14" i="9"/>
  <c r="C15" i="9"/>
  <c r="C16" i="9"/>
  <c r="C17" i="9"/>
  <c r="C18" i="9"/>
  <c r="C19" i="9"/>
  <c r="C20" i="9"/>
  <c r="C21" i="9"/>
  <c r="D13" i="9"/>
  <c r="C13" i="9" s="1"/>
  <c r="E13" i="9"/>
  <c r="F13" i="9"/>
  <c r="G13" i="9"/>
  <c r="H13" i="9"/>
  <c r="I13" i="9"/>
  <c r="J13" i="9"/>
  <c r="C5" i="9"/>
  <c r="C6" i="9"/>
  <c r="C7" i="9"/>
  <c r="C4" i="9" s="1"/>
  <c r="C8" i="9"/>
  <c r="C9" i="9"/>
  <c r="C10" i="9"/>
  <c r="C11" i="9"/>
  <c r="C12" i="9"/>
  <c r="AC31" i="13"/>
  <c r="AB31" i="13"/>
  <c r="AA31" i="13"/>
  <c r="Z31" i="13"/>
  <c r="Y31" i="13"/>
  <c r="X31" i="13"/>
  <c r="W31" i="13"/>
  <c r="V31" i="13"/>
  <c r="U31" i="13"/>
  <c r="T31" i="13"/>
  <c r="S31" i="13"/>
  <c r="R31" i="13"/>
  <c r="Q31" i="13"/>
  <c r="P31" i="13"/>
  <c r="O31" i="13"/>
  <c r="N31" i="13"/>
  <c r="M31" i="13"/>
  <c r="L31" i="13"/>
  <c r="K31" i="13"/>
  <c r="J31" i="13"/>
  <c r="I31" i="13"/>
  <c r="H31" i="13"/>
  <c r="F31" i="13" s="1"/>
  <c r="AC25" i="13"/>
  <c r="AB25" i="13"/>
  <c r="AA25" i="13"/>
  <c r="Z25" i="13"/>
  <c r="Y25" i="13"/>
  <c r="X25" i="13"/>
  <c r="W25" i="13"/>
  <c r="V25" i="13"/>
  <c r="U25" i="13"/>
  <c r="T25" i="13"/>
  <c r="S25" i="13"/>
  <c r="R25" i="13"/>
  <c r="Q25" i="13"/>
  <c r="P25" i="13"/>
  <c r="O25" i="13"/>
  <c r="N25" i="13"/>
  <c r="M25" i="13"/>
  <c r="L25" i="13"/>
  <c r="K25" i="13"/>
  <c r="J25" i="13"/>
  <c r="I25" i="13"/>
  <c r="G25" i="13" s="1"/>
  <c r="H25" i="13"/>
  <c r="F25" i="13" s="1"/>
  <c r="AC20" i="13"/>
  <c r="AB20" i="13"/>
  <c r="AA20" i="13"/>
  <c r="Z20" i="13"/>
  <c r="Y20" i="13"/>
  <c r="X20" i="13"/>
  <c r="W20" i="13"/>
  <c r="V20" i="13"/>
  <c r="U20" i="13"/>
  <c r="T20" i="13"/>
  <c r="S20" i="13"/>
  <c r="R20" i="13"/>
  <c r="Q20" i="13"/>
  <c r="P20" i="13"/>
  <c r="O20" i="13"/>
  <c r="N20" i="13"/>
  <c r="AC10" i="13"/>
  <c r="AB10" i="13"/>
  <c r="AA10" i="13"/>
  <c r="Z10" i="13"/>
  <c r="Y10" i="13"/>
  <c r="X10" i="13"/>
  <c r="W10" i="13"/>
  <c r="V10" i="13"/>
  <c r="U10" i="13"/>
  <c r="T10" i="13"/>
  <c r="S10" i="13"/>
  <c r="R10" i="13"/>
  <c r="Q10" i="13"/>
  <c r="P10" i="13"/>
  <c r="O10" i="13"/>
  <c r="N10" i="13"/>
  <c r="M10" i="13"/>
  <c r="L10" i="13"/>
  <c r="K10" i="13"/>
  <c r="J10" i="13"/>
  <c r="I10" i="13"/>
  <c r="G10" i="13" s="1"/>
  <c r="H10" i="13"/>
  <c r="F10" i="13" s="1"/>
  <c r="AC6" i="13"/>
  <c r="AB6" i="13"/>
  <c r="AA6" i="13"/>
  <c r="Z6" i="13"/>
  <c r="Y6" i="13"/>
  <c r="U6" i="13"/>
  <c r="T6" i="13"/>
  <c r="S6" i="13"/>
  <c r="R6" i="13"/>
  <c r="Q6" i="13"/>
  <c r="P6" i="13"/>
  <c r="O6" i="13"/>
  <c r="N6" i="13"/>
  <c r="M6" i="13"/>
  <c r="G6" i="13" s="1"/>
  <c r="L6" i="13"/>
  <c r="K6" i="13"/>
  <c r="J6" i="13"/>
  <c r="I6" i="13"/>
  <c r="H6" i="13"/>
  <c r="X6" i="13"/>
  <c r="W6" i="13"/>
  <c r="V6" i="13"/>
  <c r="L10" i="12"/>
  <c r="B10" i="12"/>
  <c r="E32" i="3"/>
  <c r="J20" i="13"/>
  <c r="L20" i="13"/>
  <c r="F20" i="13" s="1"/>
  <c r="I20" i="13"/>
  <c r="H20" i="13"/>
  <c r="K20" i="13"/>
  <c r="G20" i="13" s="1"/>
  <c r="M20" i="13"/>
</calcChain>
</file>

<file path=xl/sharedStrings.xml><?xml version="1.0" encoding="utf-8"?>
<sst xmlns="http://schemas.openxmlformats.org/spreadsheetml/2006/main" count="440" uniqueCount="263">
  <si>
    <t xml:space="preserve"> Регистрийн дугаар </t>
  </si>
  <si>
    <t xml:space="preserve"> Аж ахуйн нэгж, байгууллагын нэр </t>
  </si>
  <si>
    <t xml:space="preserve"> Байршил </t>
  </si>
  <si>
    <t xml:space="preserve">Нэр </t>
  </si>
  <si>
    <t>Код</t>
  </si>
  <si>
    <t xml:space="preserve"> Аймаг, нийслэл </t>
  </si>
  <si>
    <t xml:space="preserve"> Сум, дүүрэг</t>
  </si>
  <si>
    <t xml:space="preserve"> Баг, хороо</t>
  </si>
  <si>
    <t xml:space="preserve"> Гудамж, хороолол</t>
  </si>
  <si>
    <t xml:space="preserve"> Байшин, байр</t>
  </si>
  <si>
    <t xml:space="preserve"> Овог, нэр</t>
  </si>
  <si>
    <t xml:space="preserve"> Хашаа, хаалганы дугаар</t>
  </si>
  <si>
    <t xml:space="preserve"> Албан тушаал</t>
  </si>
  <si>
    <t xml:space="preserve"> Утас</t>
  </si>
  <si>
    <t xml:space="preserve"> Факс</t>
  </si>
  <si>
    <t xml:space="preserve"> Гар утас</t>
  </si>
  <si>
    <t xml:space="preserve"> Цахим шуудан</t>
  </si>
  <si>
    <t xml:space="preserve"> Цахим хуудас</t>
  </si>
  <si>
    <t>http://</t>
  </si>
  <si>
    <t xml:space="preserve">Хянасан:          </t>
  </si>
  <si>
    <t xml:space="preserve">Мэдээ гаргасан:                                        </t>
  </si>
  <si>
    <t xml:space="preserve"> </t>
  </si>
  <si>
    <t>Үзүүлэлт</t>
  </si>
  <si>
    <t>Бүгд</t>
  </si>
  <si>
    <t>Насны бүлгээр</t>
  </si>
  <si>
    <t>Эмэгтэй</t>
  </si>
  <si>
    <t>15-24</t>
  </si>
  <si>
    <t>25-34</t>
  </si>
  <si>
    <t>35-44</t>
  </si>
  <si>
    <t>45-54</t>
  </si>
  <si>
    <t>55-64</t>
  </si>
  <si>
    <t>65+</t>
  </si>
  <si>
    <t xml:space="preserve">Эмэгтэй </t>
  </si>
  <si>
    <t>А</t>
  </si>
  <si>
    <t>Б</t>
  </si>
  <si>
    <t>31002</t>
  </si>
  <si>
    <t>28002</t>
  </si>
  <si>
    <t>83002</t>
  </si>
  <si>
    <t>91000</t>
  </si>
  <si>
    <t>96001</t>
  </si>
  <si>
    <t>35002</t>
  </si>
  <si>
    <t>Гүйлтийн цана</t>
  </si>
  <si>
    <t>76001</t>
  </si>
  <si>
    <t>Шатар</t>
  </si>
  <si>
    <t>40002</t>
  </si>
  <si>
    <t>Зуун буудалт даам</t>
  </si>
  <si>
    <t>39002</t>
  </si>
  <si>
    <t>47002</t>
  </si>
  <si>
    <t>Пара-жүдо бөх</t>
  </si>
  <si>
    <t>44000</t>
  </si>
  <si>
    <t>Пауэрлифтинг</t>
  </si>
  <si>
    <t>89002</t>
  </si>
  <si>
    <t xml:space="preserve"> Насны бүлгээр</t>
  </si>
  <si>
    <t xml:space="preserve">Удирдлага </t>
  </si>
  <si>
    <t>10-14</t>
  </si>
  <si>
    <t>15-19</t>
  </si>
  <si>
    <t xml:space="preserve"> Бусад /бичих/</t>
  </si>
  <si>
    <t>4</t>
  </si>
  <si>
    <t>5</t>
  </si>
  <si>
    <t>6</t>
  </si>
  <si>
    <t>7</t>
  </si>
  <si>
    <t>8</t>
  </si>
  <si>
    <t>Үндэсний спорт</t>
  </si>
  <si>
    <t>Халз тулаан, хүчний спорт</t>
  </si>
  <si>
    <t>Спорт тоглоом</t>
  </si>
  <si>
    <t>Оюуны спорт</t>
  </si>
  <si>
    <t>Пара-спорт</t>
  </si>
  <si>
    <t>Цэрэгжлийн спорт</t>
  </si>
  <si>
    <t>Хэмжигдэхүүнтэй спорт</t>
  </si>
  <si>
    <t xml:space="preserve"> Үнэлгээ</t>
  </si>
  <si>
    <t>A</t>
  </si>
  <si>
    <t>B</t>
  </si>
  <si>
    <t>C</t>
  </si>
  <si>
    <t>D</t>
  </si>
  <si>
    <t>F</t>
  </si>
  <si>
    <t>Алт</t>
  </si>
  <si>
    <t>Мөнгө</t>
  </si>
  <si>
    <t xml:space="preserve">Хүрэл </t>
  </si>
  <si>
    <t>Спортын төрөл</t>
  </si>
  <si>
    <t>МД</t>
  </si>
  <si>
    <t>0-4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</si>
  <si>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</si>
  <si>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</si>
  <si>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</si>
  <si>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</si>
  <si>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</si>
  <si>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</si>
  <si>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</si>
  <si>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</si>
  <si>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</si>
  <si>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5-9</t>
  </si>
  <si>
    <t>Үндэсний сур</t>
  </si>
  <si>
    <t>Шагайн харваа</t>
  </si>
  <si>
    <t>Үндэсний бөх</t>
  </si>
  <si>
    <t xml:space="preserve">Жүдо бөх </t>
  </si>
  <si>
    <t>Самбо бөх</t>
  </si>
  <si>
    <t>Сумо бөх</t>
  </si>
  <si>
    <t>Кикбокс</t>
  </si>
  <si>
    <t>Бокс</t>
  </si>
  <si>
    <t>Олс таталт</t>
  </si>
  <si>
    <t>Волейбол</t>
  </si>
  <si>
    <t>Сагсан бөмбөг</t>
  </si>
  <si>
    <t>Хөл бөмбөг</t>
  </si>
  <si>
    <t>Ширээний теннис</t>
  </si>
  <si>
    <t>Хонхтой бөмбөг</t>
  </si>
  <si>
    <t>Байт харваа</t>
  </si>
  <si>
    <t>Хөнгөн атлетик</t>
  </si>
  <si>
    <t>Хүндийн өргөлт</t>
  </si>
  <si>
    <t>Дугуйн спорт</t>
  </si>
  <si>
    <t xml:space="preserve">                                </t>
  </si>
  <si>
    <t>В</t>
  </si>
  <si>
    <t>Гардан тулаан</t>
  </si>
  <si>
    <t>II. ТАМИРЧИД</t>
  </si>
  <si>
    <t>Насны бүлэг</t>
  </si>
  <si>
    <t>IX. БИЕ БЯЛДАРЫН СОРИЛД ХАМРАГДАГЧИД, ҮНЭЛГЭЭГЭЭР</t>
  </si>
  <si>
    <t>X. БИЕ БЯЛДАРЫН ТҮВШИН ТОГТООХ СОРИЛД ХАМРАГДАГЧДЫН БИЕИЙН ЖИНГИЙН ИНДЕКС</t>
  </si>
  <si>
    <t xml:space="preserve">VII. ЗОХИОН БАЙГУУЛСАН АРГА ХЭМЖЭЭ </t>
  </si>
  <si>
    <t>VIII.ЗОХИОН БАЙГУУЛСАН АРГА ХЭМЖЭЭ, ХАМРАГДАГЧИД</t>
  </si>
  <si>
    <t>Олон улсын таеквондо</t>
  </si>
  <si>
    <t>Арга хэмжээ</t>
  </si>
  <si>
    <t xml:space="preserve">Хөгжлийн бэрхшээлтэй </t>
  </si>
  <si>
    <t>эмэгтэй</t>
  </si>
  <si>
    <t xml:space="preserve">Олон улсын </t>
  </si>
  <si>
    <t>Улсын</t>
  </si>
  <si>
    <t xml:space="preserve">Бүсийн </t>
  </si>
  <si>
    <t xml:space="preserve">Аймаг, нийслэлийн </t>
  </si>
  <si>
    <t xml:space="preserve">Сум, дүүргийн </t>
  </si>
  <si>
    <t>18-24</t>
  </si>
  <si>
    <t>Тэмцээн Бүгд</t>
  </si>
  <si>
    <t>III. БИЕИЙН ТАМИР, СПОРТЫН БАЙГУУЛЛАГАД АЖИЛЛАГЧИД</t>
  </si>
  <si>
    <t>З-БТС-1</t>
  </si>
  <si>
    <t xml:space="preserve">Үндэсний статистикийн хорооны даргын зөвшөөрснөөр БСШУС-ын сайдын 2018 оны ........ сарын ........ өдрийн ........ тоот тушаалаар батлав.
</t>
  </si>
  <si>
    <t>17-18</t>
  </si>
  <si>
    <t>21-24</t>
  </si>
  <si>
    <t>Жүдо бөх</t>
  </si>
  <si>
    <t xml:space="preserve">Чөлөөт бөх </t>
  </si>
  <si>
    <t>Таэквондо</t>
  </si>
  <si>
    <t>Буудлага</t>
  </si>
  <si>
    <t>Гимнастик</t>
  </si>
  <si>
    <t xml:space="preserve">Цана </t>
  </si>
  <si>
    <t>Тэшүүр</t>
  </si>
  <si>
    <t>3-4</t>
  </si>
  <si>
    <t>6-9</t>
  </si>
  <si>
    <t>10-11</t>
  </si>
  <si>
    <t>12-14</t>
  </si>
  <si>
    <t>15-17</t>
  </si>
  <si>
    <t>18-19</t>
  </si>
  <si>
    <t>I.1. ХАЯГИЙН ХЭСЭГ</t>
  </si>
  <si>
    <t>I.2. Холбоо барих хүний мэдээлэл</t>
  </si>
  <si>
    <t xml:space="preserve">Үндэсний спорт                          </t>
  </si>
  <si>
    <t>мөр1=мөр(2:12)</t>
  </si>
  <si>
    <t>мөр31=мөр(32:44)</t>
  </si>
  <si>
    <t xml:space="preserve">Оюуны спорт                      </t>
  </si>
  <si>
    <t>мөр45= мөр(46:50)</t>
  </si>
  <si>
    <r>
      <t xml:space="preserve">Пара спорт </t>
    </r>
    <r>
      <rPr>
        <sz val="10"/>
        <rFont val="Arial"/>
        <family val="2"/>
      </rPr>
      <t/>
    </r>
  </si>
  <si>
    <t xml:space="preserve"> мөр51=мөр(52:56)</t>
  </si>
  <si>
    <t xml:space="preserve">Бүгд                   </t>
  </si>
  <si>
    <t>Таргалалт III зэрэг</t>
  </si>
  <si>
    <t>Туранхай</t>
  </si>
  <si>
    <t>Хэвийн</t>
  </si>
  <si>
    <t>Илүүдэл</t>
  </si>
  <si>
    <t>Таргалалт I зэрэг</t>
  </si>
  <si>
    <t>Таргалалт II зэрэг</t>
  </si>
  <si>
    <t>Захиргаа, санхүүгийн ажилтан</t>
  </si>
  <si>
    <t>Мэргэжилтэн</t>
  </si>
  <si>
    <t>Дасгалжуулагч</t>
  </si>
  <si>
    <t>Биеийн тамирын арга зүйч</t>
  </si>
  <si>
    <t>Эмч</t>
  </si>
  <si>
    <t>Үйлчилгээ, аж ахуйн ажилтан</t>
  </si>
  <si>
    <t xml:space="preserve">Бусад </t>
  </si>
  <si>
    <t>1. Сумын ЗДТГ-ын биеийн тамирын арга зүйч, дүүргийн ЗДТГ-ын биеийн тамир, спортын хороо жилийн мэдээг аймаг, нийслэлийн биеийн тамир, спортын газарт дараа оны 1-р сарын 05-ны дотор цахим шуудан болон маягтаар;  
2. Аймаг, нийслэлийн биеийн тамир, спортын газрууд жилийн мэдээг нэгтгэн дараа оны 1-р сарын 30-ны дотор Засгийн газрын хэрэгжүүлэгч агентлаг Биеийн тамир, спортын газарт  цахим шуудан болон маягтаар ирүүлнэ.</t>
  </si>
  <si>
    <t>Үзүүлсэн амжилт</t>
  </si>
  <si>
    <t>Оролцогчид
Бүгд</t>
  </si>
  <si>
    <t>16 хүртэлх</t>
  </si>
  <si>
    <t>65, түүнээс дээш</t>
  </si>
  <si>
    <t>10 хүртэлх</t>
  </si>
  <si>
    <t>VI. ӨСВӨР ҮЕИЙН ШИГШЭЭ БАГИЙН ТАМИРЧДЫН ОРОЛЦСОН ТЭМЦЭЭН, ҮЗҮҮЛСЭН АМЖИЛТ</t>
  </si>
  <si>
    <t>V. ӨСВӨР ҮЕИЙН ШИГШЭЭ БАГИЙН ДАСГАЛЖУУЛАГЧИД</t>
  </si>
  <si>
    <t>IV. ӨСВӨР ҮЕИЙН ШИГШЭЭ БАГИЙН ТАМИРЧИД</t>
  </si>
  <si>
    <r>
      <t xml:space="preserve">Балансын шалгалт: </t>
    </r>
    <r>
      <rPr>
        <i/>
        <sz val="10"/>
        <color theme="1"/>
        <rFont val="Arial"/>
        <family val="2"/>
      </rPr>
      <t>багана 1=багана(3+5+7+9+11); багана 2=багана(4+6+8+10+12)</t>
    </r>
  </si>
  <si>
    <r>
      <t xml:space="preserve">Бүгд        </t>
    </r>
    <r>
      <rPr>
        <i/>
        <sz val="10"/>
        <rFont val="Arial"/>
        <family val="2"/>
      </rPr>
      <t>мөр1= мөр(2:16)</t>
    </r>
  </si>
  <si>
    <t>Дартс</t>
  </si>
  <si>
    <t xml:space="preserve">Увс аймгийн БТС-ын газар </t>
  </si>
  <si>
    <t xml:space="preserve">Увс аймаг </t>
  </si>
  <si>
    <t xml:space="preserve">Улаангом </t>
  </si>
  <si>
    <t xml:space="preserve">3-р баг </t>
  </si>
  <si>
    <t xml:space="preserve">Спортын ордон </t>
  </si>
  <si>
    <t>uws@sport.gov.mn</t>
  </si>
  <si>
    <t xml:space="preserve">Хөхөө Баяртуул </t>
  </si>
  <si>
    <t xml:space="preserve">Ахлах  мэргэжилтэн </t>
  </si>
  <si>
    <t xml:space="preserve">Unubold115@gmail.com </t>
  </si>
  <si>
    <t xml:space="preserve"> БТС-ын газрын дарга </t>
  </si>
  <si>
    <t xml:space="preserve">               Б.Ганболд </t>
  </si>
  <si>
    <t xml:space="preserve">Ахлах мэргэжилтэн </t>
  </si>
  <si>
    <t xml:space="preserve">             Х.Баяртуул </t>
  </si>
  <si>
    <r>
      <t xml:space="preserve">Бүгд                           </t>
    </r>
    <r>
      <rPr>
        <i/>
        <sz val="11"/>
        <rFont val="Arial"/>
        <family val="2"/>
      </rPr>
      <t>мөр1=мөр(2:9)</t>
    </r>
  </si>
  <si>
    <r>
      <t xml:space="preserve">Эмэгтэй             </t>
    </r>
    <r>
      <rPr>
        <i/>
        <sz val="11"/>
        <rFont val="Arial"/>
        <family val="2"/>
      </rPr>
      <t>мөр10=мөр(11:18)</t>
    </r>
  </si>
  <si>
    <r>
      <t xml:space="preserve">Балансын шалгалт: </t>
    </r>
    <r>
      <rPr>
        <i/>
        <sz val="11"/>
        <color theme="1"/>
        <rFont val="Arial"/>
        <family val="2"/>
      </rPr>
      <t>багана1=багана(2:7)</t>
    </r>
  </si>
  <si>
    <t xml:space="preserve">Үндэсний бөх </t>
  </si>
  <si>
    <t>Софт бадминтон</t>
  </si>
  <si>
    <t xml:space="preserve">Ахлах дасгалжуулагч </t>
  </si>
  <si>
    <r>
      <t xml:space="preserve">Бүгд                    </t>
    </r>
    <r>
      <rPr>
        <i/>
        <sz val="11"/>
        <rFont val="Arial"/>
        <family val="2"/>
      </rPr>
      <t xml:space="preserve"> мөр1=мөр(2:7)</t>
    </r>
  </si>
  <si>
    <r>
      <t xml:space="preserve">Эмэгтэй  </t>
    </r>
    <r>
      <rPr>
        <i/>
        <sz val="11"/>
        <rFont val="Arial"/>
        <family val="2"/>
      </rPr>
      <t xml:space="preserve">       мөр8= мөр(9:14)</t>
    </r>
  </si>
  <si>
    <r>
      <t xml:space="preserve">Балансын шалгалт:  </t>
    </r>
    <r>
      <rPr>
        <i/>
        <sz val="11"/>
        <color theme="1"/>
        <rFont val="Arial"/>
        <family val="2"/>
      </rPr>
      <t>багана1= багана(2:17)</t>
    </r>
  </si>
  <si>
    <r>
      <rPr>
        <b/>
        <sz val="10"/>
        <color theme="1"/>
        <rFont val="Arial"/>
        <family val="2"/>
      </rPr>
      <t xml:space="preserve">Бүгд        </t>
    </r>
    <r>
      <rPr>
        <sz val="10"/>
        <color theme="1"/>
        <rFont val="Arial"/>
        <family val="2"/>
      </rPr>
      <t xml:space="preserve">                                 </t>
    </r>
    <r>
      <rPr>
        <i/>
        <sz val="10"/>
        <color theme="1"/>
        <rFont val="Arial"/>
        <family val="2"/>
      </rPr>
      <t>мөр1=мөр(2:6)</t>
    </r>
  </si>
  <si>
    <r>
      <t xml:space="preserve">Балансын шалгалт: </t>
    </r>
    <r>
      <rPr>
        <i/>
        <sz val="10"/>
        <color theme="1"/>
        <rFont val="Arial"/>
        <family val="2"/>
      </rPr>
      <t>багана4=багана(6+8+10); багана5=багана(7+9+11)</t>
    </r>
  </si>
  <si>
    <r>
      <t xml:space="preserve">Бүгд                         </t>
    </r>
    <r>
      <rPr>
        <i/>
        <sz val="10"/>
        <rFont val="Arial"/>
        <family val="2"/>
      </rPr>
      <t xml:space="preserve">                  мөр1=мөр(2:6)</t>
    </r>
  </si>
  <si>
    <r>
      <t>Балансын шалгалт:</t>
    </r>
    <r>
      <rPr>
        <b/>
        <i/>
        <sz val="10"/>
        <color theme="1"/>
        <rFont val="Arial"/>
        <family val="2"/>
      </rPr>
      <t xml:space="preserve"> </t>
    </r>
    <r>
      <rPr>
        <i/>
        <sz val="10"/>
        <color theme="1"/>
        <rFont val="Arial"/>
        <family val="2"/>
      </rPr>
      <t>багана1=багана(2:8)</t>
    </r>
  </si>
  <si>
    <r>
      <t xml:space="preserve">Бүгд                                           </t>
    </r>
    <r>
      <rPr>
        <i/>
        <sz val="10"/>
        <rFont val="Arial"/>
        <family val="2"/>
      </rPr>
      <t>мөр1=мөр(2:6)</t>
    </r>
  </si>
  <si>
    <r>
      <t xml:space="preserve">Балансын шалгалт: </t>
    </r>
    <r>
      <rPr>
        <i/>
        <sz val="10"/>
        <color theme="1"/>
        <rFont val="Arial"/>
        <family val="2"/>
      </rPr>
      <t>багана 2=(4+6+8+10+12+14); багана 3=(5+7+9+11+13+15)</t>
    </r>
  </si>
  <si>
    <r>
      <t xml:space="preserve">Бүгд                              </t>
    </r>
    <r>
      <rPr>
        <i/>
        <sz val="10"/>
        <rFont val="Arial"/>
        <family val="2"/>
      </rPr>
      <t>мөр1=мөр(2:19)</t>
    </r>
  </si>
  <si>
    <r>
      <t xml:space="preserve">Балансын шалгалт: </t>
    </r>
    <r>
      <rPr>
        <i/>
        <sz val="10"/>
        <color theme="1"/>
        <rFont val="Arial"/>
        <family val="2"/>
      </rPr>
      <t xml:space="preserve">багана 1=багана(3+5+7); багана 2=багана(4+6+8) </t>
    </r>
  </si>
  <si>
    <r>
      <t xml:space="preserve">Бүгд       </t>
    </r>
    <r>
      <rPr>
        <i/>
        <sz val="10"/>
        <rFont val="Arial"/>
        <family val="2"/>
      </rPr>
      <t xml:space="preserve">                         мөр1=мөр(2:19)</t>
    </r>
  </si>
  <si>
    <r>
      <t xml:space="preserve">Балансын шалгалт: </t>
    </r>
    <r>
      <rPr>
        <i/>
        <sz val="10"/>
        <color theme="1"/>
        <rFont val="Arial"/>
        <family val="2"/>
      </rPr>
      <t xml:space="preserve">багана1=багана(3+5+7+9+11+13); багана 2=багана(4+6+8+10+12+14) </t>
    </r>
  </si>
  <si>
    <t>Үндэсний Статистикийн Газрын Даргын зөвшөөрснөөр</t>
  </si>
  <si>
    <t xml:space="preserve">Захиргааны статистикийн мэдээлэл </t>
  </si>
  <si>
    <t xml:space="preserve">Эрүүл мэндийн сайдын тушаалаар батлав. 2007 он Тушаал №                                                              Маягт БТС -1 </t>
  </si>
  <si>
    <t xml:space="preserve">ЦОЛ ЗЭРЭГТЭЙ ТАМИРЧИД,ДАСГАЛЖУУЛАГЧИД,ШҮҮГЧДИЙН МЭДЭЭ </t>
  </si>
  <si>
    <t>Маягт БТС-5</t>
  </si>
  <si>
    <t xml:space="preserve">Аймаг , нийслэл </t>
  </si>
  <si>
    <t>Цол зэрэгтэй тамирчид, дасгалжуулагчдын тоо</t>
  </si>
  <si>
    <t xml:space="preserve">Спортын мастер </t>
  </si>
  <si>
    <t>Спортын дэд мастер</t>
  </si>
  <si>
    <t xml:space="preserve">I зэрэгтэй тамирчин </t>
  </si>
  <si>
    <t xml:space="preserve">II зэрэгтэй тамирчин </t>
  </si>
  <si>
    <t xml:space="preserve">III зэрэгтэй тамирчин </t>
  </si>
  <si>
    <t xml:space="preserve">Цол зэрэгтэй шүүгчдийн тоо </t>
  </si>
  <si>
    <t>Бүгдээс</t>
  </si>
  <si>
    <t xml:space="preserve">Гавьяат тамирчин </t>
  </si>
  <si>
    <t xml:space="preserve">Гавьяат дасгалжуулагч багш  </t>
  </si>
  <si>
    <t xml:space="preserve">Олон Улсын Шүүгч </t>
  </si>
  <si>
    <t xml:space="preserve">Улсын шүүгч </t>
  </si>
  <si>
    <t xml:space="preserve">I зэрэгтэй iшүүгч </t>
  </si>
  <si>
    <t xml:space="preserve">II зэрэгтэй шүүгч </t>
  </si>
  <si>
    <t xml:space="preserve">III зэрэгтэй шүүгч </t>
  </si>
  <si>
    <t>Улсын цолтой  бөхчүүдийн тоо</t>
  </si>
  <si>
    <t xml:space="preserve">Аймгийн цолтой бөхчүүдийн тоо </t>
  </si>
  <si>
    <t xml:space="preserve">Сумын цолтой бөхчүүдийн тоо </t>
  </si>
  <si>
    <t xml:space="preserve">Сурын цолтой харваачдын тоо  </t>
  </si>
  <si>
    <t xml:space="preserve">Цолтой уяачдын тоо </t>
  </si>
  <si>
    <t xml:space="preserve">Хурдны морь унаач хүүхдийн тоо </t>
  </si>
  <si>
    <t xml:space="preserve">Тайлан гаргасан: Ахлах мэргэжилтэн                                          Х.Баяртуул </t>
  </si>
  <si>
    <t>Олон Улсын хэмжээний  мастер</t>
  </si>
  <si>
    <r>
      <t xml:space="preserve">Халз тулаан, хүчний спорт   </t>
    </r>
    <r>
      <rPr>
        <i/>
        <sz val="12"/>
        <rFont val="Arial"/>
        <family val="2"/>
      </rPr>
      <t>мөр13=мөр(14:30)</t>
    </r>
  </si>
  <si>
    <r>
      <t xml:space="preserve">Спорт тоглоом                 </t>
    </r>
    <r>
      <rPr>
        <i/>
        <sz val="12"/>
        <rFont val="Arial"/>
        <family val="2"/>
      </rPr>
      <t xml:space="preserve"> </t>
    </r>
  </si>
  <si>
    <r>
      <t xml:space="preserve">Хэмжигдэхүүнтэй спорт       </t>
    </r>
    <r>
      <rPr>
        <sz val="12"/>
        <rFont val="Arial"/>
        <family val="2"/>
      </rPr>
      <t>мөр</t>
    </r>
    <r>
      <rPr>
        <i/>
        <sz val="12"/>
        <rFont val="Arial"/>
        <family val="2"/>
      </rPr>
      <t>72=мөр(73:114)</t>
    </r>
  </si>
  <si>
    <r>
      <t>Балансын шалгалт:</t>
    </r>
    <r>
      <rPr>
        <i/>
        <sz val="12"/>
        <color theme="1"/>
        <rFont val="Arial"/>
        <family val="2"/>
      </rPr>
      <t xml:space="preserve"> багана1=багана(3+5+7+9+11+13+15+17+19); багана2=багана(4+6+8+10+12+14+16+18+20)</t>
    </r>
  </si>
  <si>
    <t>.</t>
  </si>
  <si>
    <t xml:space="preserve">Бадминтон </t>
  </si>
  <si>
    <t>Чөлөө бөх Охид</t>
  </si>
  <si>
    <t>3</t>
  </si>
  <si>
    <t>14</t>
  </si>
  <si>
    <t>1</t>
  </si>
  <si>
    <t>2</t>
  </si>
  <si>
    <t>0</t>
  </si>
  <si>
    <t>22</t>
  </si>
  <si>
    <t>97</t>
  </si>
  <si>
    <t>29</t>
  </si>
  <si>
    <t xml:space="preserve">2020 оны  01 сарын 02  өдөр </t>
  </si>
  <si>
    <t xml:space="preserve"> БИЕИЙН ТАМИР, СПОРТЫН ТӨРИЙН БАЙГУУЛЛАГЫН ҮЙЛ АЖИЛЛАГААНЫ 2019  ОНЫ МЭДЭЭ </t>
  </si>
  <si>
    <t xml:space="preserve">2019 он </t>
  </si>
  <si>
    <t>өндөр уул</t>
  </si>
  <si>
    <t xml:space="preserve">спорт авиралт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</si>
</sst>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8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sz val="10"/>
      <color theme="1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color rgb="FF000000"/>
      <name val="Arial"/>
      <family val="2"/>
      <charset val="204"/>
    </font>
    <font>
      <u/>
      <sz val="10"/>
      <color theme="10"/>
      <name val="Arial"/>
      <family val="2"/>
      <charset val="204"/>
    </font>
    <font>
      <b/>
      <sz val="10"/>
      <color rgb="FF0070C0"/>
      <name val="Arial"/>
      <family val="2"/>
      <charset val="204"/>
    </font>
    <font>
      <sz val="10"/>
      <color rgb="FF0070C0"/>
      <name val="Arial"/>
      <family val="2"/>
      <charset val="204"/>
    </font>
    <font>
      <sz val="10"/>
      <color rgb="FFFF0000"/>
      <name val="Arial"/>
      <family val="2"/>
      <charset val="204"/>
    </font>
    <font>
      <b/>
      <sz val="10"/>
      <color rgb="FFFF0000"/>
      <name val="Arial"/>
      <family val="2"/>
      <charset val="204"/>
    </font>
    <font>
      <b/>
      <sz val="11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i/>
      <sz val="11"/>
      <name val="Arial"/>
      <family val="2"/>
    </font>
    <font>
      <b/>
      <sz val="11"/>
      <color theme="1"/>
      <name val="Arial"/>
      <family val="2"/>
    </font>
    <font>
      <i/>
      <sz val="11"/>
      <color theme="1"/>
      <name val="Arial"/>
      <family val="2"/>
    </font>
    <font>
      <sz val="11"/>
      <color theme="1"/>
      <name val="Arial"/>
      <family val="2"/>
      <charset val="204"/>
    </font>
    <font>
      <b/>
      <sz val="11"/>
      <color rgb="FF000000"/>
      <name val="Tahoma"/>
      <family val="2"/>
      <charset val="204"/>
    </font>
    <font>
      <b/>
      <i/>
      <sz val="10"/>
      <color theme="1"/>
      <name val="Arial"/>
      <family val="2"/>
    </font>
    <font>
      <sz val="10"/>
      <color theme="1"/>
      <name val="Arial Mon"/>
      <family val="2"/>
    </font>
    <font>
      <b/>
      <sz val="12"/>
      <name val="Arial"/>
      <family val="2"/>
    </font>
    <font>
      <sz val="12"/>
      <name val="Arial"/>
      <family val="2"/>
    </font>
    <font>
      <i/>
      <sz val="12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i/>
      <sz val="12"/>
      <color theme="1"/>
      <name val="Arial"/>
      <family val="2"/>
    </font>
    <font>
      <b/>
      <sz val="12"/>
      <color theme="1"/>
      <name val="Arial"/>
      <family val="2"/>
      <charset val="204"/>
    </font>
    <font>
      <sz val="12"/>
      <name val="Arial"/>
      <family val="2"/>
      <charset val="204"/>
    </font>
    <font>
      <b/>
      <sz val="10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319">
    <xf numFmtId="0" fontId="0" fillId="0" borderId="0" xfId="0"/>
    <xf numFmtId="0" fontId="2" fillId="0" borderId="0" xfId="0" applyFont="1" applyFill="1"/>
    <xf numFmtId="0" fontId="2" fillId="0" borderId="0" xfId="0" applyFont="1"/>
    <xf numFmtId="0" fontId="3" fillId="0" borderId="1" xfId="0" applyFont="1" applyFill="1" applyBorder="1" applyAlignment="1">
      <alignment horizontal="left" vertical="center"/>
    </xf>
    <xf numFmtId="0" fontId="2" fillId="0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vertical="center" wrapText="1"/>
    </xf>
    <xf numFmtId="0" fontId="2" fillId="0" borderId="5" xfId="0" applyFont="1" applyBorder="1" applyAlignment="1">
      <alignment horizontal="left" vertical="center" wrapText="1" indent="1"/>
    </xf>
    <xf numFmtId="49" fontId="2" fillId="0" borderId="5" xfId="0" applyNumberFormat="1" applyFont="1" applyBorder="1" applyAlignment="1">
      <alignment horizontal="left" vertical="center" wrapText="1" indent="1"/>
    </xf>
    <xf numFmtId="0" fontId="3" fillId="0" borderId="9" xfId="0" applyFont="1" applyFill="1" applyBorder="1" applyAlignment="1">
      <alignment vertical="center"/>
    </xf>
    <xf numFmtId="0" fontId="1" fillId="0" borderId="0" xfId="0" applyFont="1" applyFill="1"/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/>
    <xf numFmtId="0" fontId="1" fillId="0" borderId="2" xfId="0" applyFont="1" applyFill="1" applyBorder="1" applyAlignment="1">
      <alignment vertical="center"/>
    </xf>
    <xf numFmtId="0" fontId="5" fillId="0" borderId="0" xfId="0" applyFont="1"/>
    <xf numFmtId="0" fontId="5" fillId="0" borderId="0" xfId="0" applyFont="1" applyAlignment="1">
      <alignment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2" fillId="0" borderId="0" xfId="0" applyFont="1" applyBorder="1"/>
    <xf numFmtId="0" fontId="6" fillId="0" borderId="0" xfId="0" applyFont="1" applyAlignment="1">
      <alignment vertical="center"/>
    </xf>
    <xf numFmtId="0" fontId="1" fillId="0" borderId="4" xfId="0" applyFont="1" applyFill="1" applyBorder="1" applyAlignment="1">
      <alignment horizontal="center" vertical="center"/>
    </xf>
    <xf numFmtId="0" fontId="10" fillId="0" borderId="0" xfId="0" applyFont="1" applyAlignment="1">
      <alignment wrapText="1"/>
    </xf>
    <xf numFmtId="0" fontId="9" fillId="0" borderId="0" xfId="0" applyFont="1" applyFill="1"/>
    <xf numFmtId="0" fontId="9" fillId="0" borderId="0" xfId="0" applyFont="1" applyFill="1" applyAlignment="1">
      <alignment vertical="center" wrapText="1"/>
    </xf>
    <xf numFmtId="0" fontId="9" fillId="0" borderId="0" xfId="0" applyFont="1" applyFill="1" applyAlignment="1">
      <alignment horizontal="center" vertical="top" wrapText="1"/>
    </xf>
    <xf numFmtId="0" fontId="9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horizontal="left" vertical="center" wrapText="1"/>
    </xf>
    <xf numFmtId="0" fontId="12" fillId="0" borderId="0" xfId="0" applyFont="1" applyFill="1"/>
    <xf numFmtId="0" fontId="11" fillId="0" borderId="0" xfId="0" applyFont="1" applyFill="1" applyBorder="1" applyAlignment="1"/>
    <xf numFmtId="0" fontId="12" fillId="0" borderId="0" xfId="0" applyFont="1" applyFill="1" applyBorder="1"/>
    <xf numFmtId="0" fontId="12" fillId="0" borderId="0" xfId="0" applyFont="1" applyFill="1" applyBorder="1" applyAlignment="1">
      <alignment vertical="top" wrapText="1"/>
    </xf>
    <xf numFmtId="0" fontId="12" fillId="0" borderId="5" xfId="0" applyFont="1" applyFill="1" applyBorder="1" applyAlignment="1">
      <alignment horizontal="center"/>
    </xf>
    <xf numFmtId="0" fontId="12" fillId="0" borderId="5" xfId="0" applyFont="1" applyFill="1" applyBorder="1" applyAlignment="1"/>
    <xf numFmtId="0" fontId="12" fillId="0" borderId="2" xfId="0" applyFont="1" applyFill="1" applyBorder="1" applyAlignment="1">
      <alignment horizontal="center"/>
    </xf>
    <xf numFmtId="0" fontId="11" fillId="0" borderId="0" xfId="0" applyFont="1" applyFill="1" applyBorder="1" applyAlignment="1">
      <alignment vertical="top" wrapText="1"/>
    </xf>
    <xf numFmtId="0" fontId="12" fillId="0" borderId="0" xfId="0" applyFont="1" applyFill="1" applyBorder="1" applyAlignment="1">
      <alignment horizontal="left" vertical="center"/>
    </xf>
    <xf numFmtId="0" fontId="12" fillId="0" borderId="0" xfId="0" applyFont="1" applyFill="1" applyBorder="1" applyAlignment="1">
      <alignment horizontal="left"/>
    </xf>
    <xf numFmtId="0" fontId="12" fillId="0" borderId="0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center" vertical="top" wrapText="1"/>
    </xf>
    <xf numFmtId="0" fontId="11" fillId="0" borderId="0" xfId="0" applyFont="1" applyFill="1" applyBorder="1" applyAlignment="1">
      <alignment horizontal="center" wrapText="1"/>
    </xf>
    <xf numFmtId="0" fontId="9" fillId="0" borderId="0" xfId="0" applyFont="1" applyFill="1" applyAlignment="1">
      <alignment horizontal="center"/>
    </xf>
    <xf numFmtId="0" fontId="9" fillId="0" borderId="0" xfId="0" applyFont="1" applyFill="1" applyAlignment="1"/>
    <xf numFmtId="0" fontId="12" fillId="0" borderId="0" xfId="0" applyFont="1" applyFill="1" applyAlignment="1"/>
    <xf numFmtId="0" fontId="9" fillId="0" borderId="0" xfId="0" applyFont="1"/>
    <xf numFmtId="0" fontId="12" fillId="0" borderId="0" xfId="0" applyFont="1" applyFill="1" applyAlignment="1">
      <alignment horizontal="left"/>
    </xf>
    <xf numFmtId="0" fontId="15" fillId="0" borderId="0" xfId="0" applyFont="1" applyFill="1" applyBorder="1" applyAlignment="1">
      <alignment vertical="center"/>
    </xf>
    <xf numFmtId="0" fontId="16" fillId="0" borderId="0" xfId="0" applyFont="1" applyFill="1"/>
    <xf numFmtId="0" fontId="9" fillId="0" borderId="0" xfId="0" applyFont="1" applyFill="1" applyAlignment="1">
      <alignment vertical="center"/>
    </xf>
    <xf numFmtId="0" fontId="17" fillId="0" borderId="0" xfId="0" applyFont="1" applyFill="1"/>
    <xf numFmtId="0" fontId="18" fillId="0" borderId="0" xfId="0" applyFont="1" applyFill="1" applyBorder="1" applyAlignment="1">
      <alignment vertical="center"/>
    </xf>
    <xf numFmtId="0" fontId="17" fillId="0" borderId="0" xfId="0" applyFont="1" applyFill="1" applyBorder="1" applyAlignment="1">
      <alignment horizontal="left"/>
    </xf>
    <xf numFmtId="0" fontId="9" fillId="0" borderId="0" xfId="0" applyFont="1" applyFill="1" applyBorder="1" applyAlignment="1">
      <alignment vertical="center"/>
    </xf>
    <xf numFmtId="0" fontId="9" fillId="0" borderId="0" xfId="0" applyFont="1" applyFill="1" applyBorder="1"/>
    <xf numFmtId="0" fontId="2" fillId="0" borderId="5" xfId="0" applyFont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vertical="center"/>
    </xf>
    <xf numFmtId="0" fontId="19" fillId="0" borderId="0" xfId="0" applyFont="1" applyFill="1" applyBorder="1" applyAlignment="1">
      <alignment vertical="center"/>
    </xf>
    <xf numFmtId="0" fontId="20" fillId="0" borderId="0" xfId="0" applyFont="1" applyFill="1" applyAlignment="1">
      <alignment vertical="center"/>
    </xf>
    <xf numFmtId="0" fontId="20" fillId="0" borderId="0" xfId="0" applyFont="1" applyFill="1" applyBorder="1" applyAlignment="1">
      <alignment vertical="center"/>
    </xf>
    <xf numFmtId="0" fontId="21" fillId="0" borderId="0" xfId="0" applyFont="1"/>
    <xf numFmtId="0" fontId="19" fillId="0" borderId="8" xfId="0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/>
    </xf>
    <xf numFmtId="0" fontId="20" fillId="0" borderId="6" xfId="0" applyFont="1" applyFill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center" vertical="center"/>
    </xf>
    <xf numFmtId="0" fontId="20" fillId="0" borderId="8" xfId="0" applyFont="1" applyFill="1" applyBorder="1" applyAlignment="1">
      <alignment horizontal="center" vertical="center" wrapText="1"/>
    </xf>
    <xf numFmtId="0" fontId="20" fillId="0" borderId="5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/>
    </xf>
    <xf numFmtId="0" fontId="20" fillId="0" borderId="2" xfId="0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/>
    </xf>
    <xf numFmtId="0" fontId="19" fillId="0" borderId="10" xfId="0" applyFont="1" applyFill="1" applyBorder="1" applyAlignment="1">
      <alignment horizontal="left" vertical="center"/>
    </xf>
    <xf numFmtId="0" fontId="20" fillId="0" borderId="5" xfId="0" applyFont="1" applyFill="1" applyBorder="1" applyAlignment="1">
      <alignment wrapText="1"/>
    </xf>
    <xf numFmtId="0" fontId="20" fillId="0" borderId="5" xfId="0" applyFont="1" applyFill="1" applyBorder="1" applyAlignment="1">
      <alignment horizontal="left" vertical="center" indent="1"/>
    </xf>
    <xf numFmtId="0" fontId="20" fillId="0" borderId="5" xfId="0" applyFont="1" applyFill="1" applyBorder="1" applyAlignment="1">
      <alignment horizontal="center" wrapText="1"/>
    </xf>
    <xf numFmtId="0" fontId="20" fillId="0" borderId="5" xfId="0" applyFont="1" applyFill="1" applyBorder="1" applyAlignment="1">
      <alignment horizontal="left" vertical="center" wrapText="1" indent="1"/>
    </xf>
    <xf numFmtId="0" fontId="19" fillId="0" borderId="10" xfId="0" applyFont="1" applyFill="1" applyBorder="1" applyAlignment="1">
      <alignment horizontal="left" vertical="center" indent="1"/>
    </xf>
    <xf numFmtId="0" fontId="20" fillId="0" borderId="5" xfId="0" applyFont="1" applyFill="1" applyBorder="1" applyAlignment="1">
      <alignment horizontal="left" vertical="center" indent="2"/>
    </xf>
    <xf numFmtId="0" fontId="20" fillId="0" borderId="5" xfId="0" applyFont="1" applyFill="1" applyBorder="1" applyAlignment="1">
      <alignment horizontal="left" vertical="center" wrapText="1" indent="2"/>
    </xf>
    <xf numFmtId="0" fontId="23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19" fillId="0" borderId="0" xfId="0" applyFont="1" applyFill="1" applyBorder="1" applyAlignment="1"/>
    <xf numFmtId="0" fontId="20" fillId="0" borderId="5" xfId="0" applyNumberFormat="1" applyFont="1" applyFill="1" applyBorder="1" applyAlignment="1">
      <alignment horizontal="center" vertical="center"/>
    </xf>
    <xf numFmtId="0" fontId="25" fillId="4" borderId="5" xfId="0" applyFont="1" applyFill="1" applyBorder="1" applyAlignment="1">
      <alignment horizontal="center" vertical="center" wrapText="1"/>
    </xf>
    <xf numFmtId="0" fontId="25" fillId="2" borderId="5" xfId="0" applyFont="1" applyFill="1" applyBorder="1" applyAlignment="1">
      <alignment horizontal="center" vertical="center" wrapText="1"/>
    </xf>
    <xf numFmtId="0" fontId="26" fillId="2" borderId="16" xfId="0" applyFont="1" applyFill="1" applyBorder="1"/>
    <xf numFmtId="0" fontId="25" fillId="0" borderId="5" xfId="0" applyFont="1" applyBorder="1" applyAlignment="1">
      <alignment horizontal="center" vertical="center" wrapText="1"/>
    </xf>
    <xf numFmtId="0" fontId="21" fillId="0" borderId="0" xfId="0" applyFont="1" applyBorder="1"/>
    <xf numFmtId="16" fontId="21" fillId="0" borderId="10" xfId="0" quotePrefix="1" applyNumberFormat="1" applyFont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16" fontId="21" fillId="0" borderId="8" xfId="0" quotePrefix="1" applyNumberFormat="1" applyFont="1" applyBorder="1" applyAlignment="1">
      <alignment horizontal="center" vertical="center" wrapText="1"/>
    </xf>
    <xf numFmtId="0" fontId="21" fillId="0" borderId="10" xfId="0" quotePrefix="1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19" fillId="0" borderId="8" xfId="0" applyFont="1" applyFill="1" applyBorder="1" applyAlignment="1">
      <alignment vertical="center" wrapText="1"/>
    </xf>
    <xf numFmtId="0" fontId="23" fillId="4" borderId="2" xfId="0" applyFont="1" applyFill="1" applyBorder="1" applyAlignment="1">
      <alignment horizontal="center" vertical="center"/>
    </xf>
    <xf numFmtId="0" fontId="21" fillId="0" borderId="5" xfId="0" applyFont="1" applyBorder="1"/>
    <xf numFmtId="0" fontId="20" fillId="0" borderId="13" xfId="0" quotePrefix="1" applyNumberFormat="1" applyFont="1" applyFill="1" applyBorder="1" applyAlignment="1">
      <alignment horizontal="center" vertical="center"/>
    </xf>
    <xf numFmtId="0" fontId="20" fillId="0" borderId="13" xfId="0" applyNumberFormat="1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left" vertical="center" wrapText="1" indent="1"/>
    </xf>
    <xf numFmtId="0" fontId="19" fillId="4" borderId="13" xfId="0" applyFont="1" applyFill="1" applyBorder="1" applyAlignment="1">
      <alignment horizontal="center" vertical="center"/>
    </xf>
    <xf numFmtId="0" fontId="20" fillId="0" borderId="15" xfId="0" applyNumberFormat="1" applyFont="1" applyFill="1" applyBorder="1" applyAlignment="1">
      <alignment horizontal="center" vertical="center"/>
    </xf>
    <xf numFmtId="0" fontId="21" fillId="0" borderId="0" xfId="0" applyFont="1" applyFill="1" applyBorder="1"/>
    <xf numFmtId="0" fontId="20" fillId="0" borderId="0" xfId="0" applyFont="1" applyFill="1" applyBorder="1" applyAlignment="1"/>
    <xf numFmtId="0" fontId="21" fillId="0" borderId="0" xfId="0" applyFont="1" applyFill="1"/>
    <xf numFmtId="0" fontId="21" fillId="0" borderId="0" xfId="0" applyFont="1" applyFill="1" applyAlignment="1">
      <alignment horizontal="center"/>
    </xf>
    <xf numFmtId="0" fontId="1" fillId="0" borderId="2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left" vertical="center" wrapText="1"/>
    </xf>
    <xf numFmtId="0" fontId="3" fillId="0" borderId="10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left" vertical="center" wrapText="1" indent="1"/>
    </xf>
    <xf numFmtId="0" fontId="1" fillId="2" borderId="5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top"/>
    </xf>
    <xf numFmtId="0" fontId="3" fillId="0" borderId="1" xfId="0" applyFont="1" applyFill="1" applyBorder="1" applyAlignment="1"/>
    <xf numFmtId="0" fontId="1" fillId="0" borderId="2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0" fontId="1" fillId="0" borderId="5" xfId="0" applyNumberFormat="1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center" indent="1"/>
    </xf>
    <xf numFmtId="0" fontId="1" fillId="0" borderId="3" xfId="0" applyFont="1" applyFill="1" applyBorder="1" applyAlignment="1">
      <alignment vertical="center"/>
    </xf>
    <xf numFmtId="0" fontId="1" fillId="0" borderId="4" xfId="0" applyFont="1" applyFill="1" applyBorder="1" applyAlignment="1">
      <alignment horizontal="left" vertical="center" indent="1"/>
    </xf>
    <xf numFmtId="0" fontId="3" fillId="0" borderId="1" xfId="0" applyFont="1" applyFill="1" applyBorder="1" applyAlignment="1">
      <alignment vertical="center"/>
    </xf>
    <xf numFmtId="0" fontId="2" fillId="0" borderId="0" xfId="0" applyFont="1" applyFill="1" applyAlignment="1">
      <alignment horizontal="left"/>
    </xf>
    <xf numFmtId="0" fontId="3" fillId="0" borderId="9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2" fillId="0" borderId="4" xfId="0" applyFont="1" applyBorder="1" applyAlignment="1">
      <alignment horizontal="center" vertical="center" textRotation="90" wrapText="1"/>
    </xf>
    <xf numFmtId="0" fontId="2" fillId="0" borderId="5" xfId="0" applyFont="1" applyBorder="1" applyAlignment="1">
      <alignment horizontal="center" vertical="center" textRotation="90" wrapText="1"/>
    </xf>
    <xf numFmtId="0" fontId="2" fillId="0" borderId="8" xfId="0" applyFont="1" applyBorder="1" applyAlignment="1">
      <alignment vertical="center" textRotation="90" wrapText="1"/>
    </xf>
    <xf numFmtId="0" fontId="2" fillId="0" borderId="5" xfId="0" applyFont="1" applyBorder="1" applyAlignment="1">
      <alignment vertical="center" wrapText="1"/>
    </xf>
    <xf numFmtId="0" fontId="28" fillId="0" borderId="5" xfId="0" applyFont="1" applyBorder="1" applyAlignment="1">
      <alignment horizontal="center" vertical="center" wrapText="1"/>
    </xf>
    <xf numFmtId="0" fontId="29" fillId="0" borderId="0" xfId="0" applyFont="1" applyFill="1" applyBorder="1" applyAlignment="1">
      <alignment vertical="center"/>
    </xf>
    <xf numFmtId="0" fontId="29" fillId="0" borderId="0" xfId="0" applyFont="1" applyFill="1" applyBorder="1" applyAlignment="1">
      <alignment horizontal="center" vertical="center"/>
    </xf>
    <xf numFmtId="0" fontId="30" fillId="0" borderId="0" xfId="0" applyFont="1" applyFill="1" applyAlignment="1">
      <alignment vertical="center"/>
    </xf>
    <xf numFmtId="0" fontId="30" fillId="0" borderId="4" xfId="0" applyFont="1" applyFill="1" applyBorder="1" applyAlignment="1"/>
    <xf numFmtId="0" fontId="30" fillId="0" borderId="0" xfId="0" applyFont="1" applyFill="1"/>
    <xf numFmtId="0" fontId="30" fillId="0" borderId="4" xfId="0" applyFont="1" applyFill="1" applyBorder="1" applyAlignment="1">
      <alignment horizontal="center" vertical="center"/>
    </xf>
    <xf numFmtId="0" fontId="31" fillId="0" borderId="11" xfId="0" applyFont="1" applyFill="1" applyBorder="1" applyAlignment="1">
      <alignment horizontal="right" vertical="center" wrapText="1"/>
    </xf>
    <xf numFmtId="0" fontId="30" fillId="0" borderId="15" xfId="0" applyFont="1" applyFill="1" applyBorder="1" applyAlignment="1">
      <alignment horizontal="center" vertical="center"/>
    </xf>
    <xf numFmtId="0" fontId="32" fillId="2" borderId="5" xfId="0" applyFont="1" applyFill="1" applyBorder="1"/>
    <xf numFmtId="0" fontId="30" fillId="0" borderId="2" xfId="0" applyFont="1" applyFill="1" applyBorder="1" applyAlignment="1">
      <alignment vertical="center" textRotation="90"/>
    </xf>
    <xf numFmtId="0" fontId="32" fillId="0" borderId="5" xfId="0" applyFont="1" applyBorder="1"/>
    <xf numFmtId="0" fontId="30" fillId="0" borderId="5" xfId="0" applyFont="1" applyFill="1" applyBorder="1"/>
    <xf numFmtId="0" fontId="32" fillId="0" borderId="5" xfId="0" applyFont="1" applyBorder="1" applyAlignment="1">
      <alignment horizontal="center" vertical="center" wrapText="1"/>
    </xf>
    <xf numFmtId="0" fontId="30" fillId="0" borderId="5" xfId="0" applyFont="1" applyFill="1" applyBorder="1" applyAlignment="1">
      <alignment vertical="center"/>
    </xf>
    <xf numFmtId="0" fontId="30" fillId="0" borderId="0" xfId="0" applyFont="1" applyFill="1" applyAlignment="1">
      <alignment horizontal="center"/>
    </xf>
    <xf numFmtId="0" fontId="29" fillId="0" borderId="11" xfId="0" applyFont="1" applyFill="1" applyBorder="1" applyAlignment="1">
      <alignment vertical="center" wrapText="1"/>
    </xf>
    <xf numFmtId="0" fontId="32" fillId="2" borderId="5" xfId="0" applyFont="1" applyFill="1" applyBorder="1" applyAlignment="1">
      <alignment horizontal="center" vertical="center" wrapText="1"/>
    </xf>
    <xf numFmtId="0" fontId="30" fillId="2" borderId="5" xfId="0" applyFont="1" applyFill="1" applyBorder="1"/>
    <xf numFmtId="0" fontId="29" fillId="2" borderId="2" xfId="0" applyFont="1" applyFill="1" applyBorder="1" applyAlignment="1">
      <alignment vertical="center"/>
    </xf>
    <xf numFmtId="49" fontId="30" fillId="0" borderId="4" xfId="0" applyNumberFormat="1" applyFont="1" applyFill="1" applyBorder="1" applyAlignment="1">
      <alignment horizontal="center" vertical="center"/>
    </xf>
    <xf numFmtId="0" fontId="33" fillId="0" borderId="0" xfId="0" applyFont="1" applyAlignment="1">
      <alignment vertical="center"/>
    </xf>
    <xf numFmtId="0" fontId="30" fillId="0" borderId="0" xfId="0" applyFont="1" applyFill="1" applyBorder="1"/>
    <xf numFmtId="0" fontId="30" fillId="0" borderId="5" xfId="0" applyFont="1" applyFill="1" applyBorder="1" applyAlignment="1">
      <alignment horizontal="center" vertical="center"/>
    </xf>
    <xf numFmtId="0" fontId="30" fillId="0" borderId="5" xfId="0" applyFont="1" applyFill="1" applyBorder="1" applyAlignment="1">
      <alignment horizontal="center"/>
    </xf>
    <xf numFmtId="0" fontId="20" fillId="0" borderId="2" xfId="0" applyFont="1" applyFill="1" applyBorder="1" applyAlignment="1">
      <alignment horizontal="center" vertical="center"/>
    </xf>
    <xf numFmtId="0" fontId="1" fillId="0" borderId="4" xfId="0" applyFont="1" applyFill="1" applyBorder="1"/>
    <xf numFmtId="0" fontId="1" fillId="0" borderId="5" xfId="0" applyFont="1" applyFill="1" applyBorder="1" applyAlignment="1">
      <alignment vertical="center"/>
    </xf>
    <xf numFmtId="0" fontId="20" fillId="3" borderId="2" xfId="0" applyFont="1" applyFill="1" applyBorder="1" applyAlignment="1">
      <alignment horizontal="center" vertical="center"/>
    </xf>
    <xf numFmtId="0" fontId="20" fillId="2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left" vertical="center" indent="1"/>
    </xf>
    <xf numFmtId="0" fontId="1" fillId="3" borderId="3" xfId="0" applyFont="1" applyFill="1" applyBorder="1" applyAlignment="1">
      <alignment vertical="center"/>
    </xf>
    <xf numFmtId="0" fontId="1" fillId="2" borderId="2" xfId="0" applyFont="1" applyFill="1" applyBorder="1" applyAlignment="1">
      <alignment horizontal="center" vertical="center"/>
    </xf>
    <xf numFmtId="0" fontId="5" fillId="0" borderId="5" xfId="0" applyFont="1" applyBorder="1"/>
    <xf numFmtId="0" fontId="1" fillId="2" borderId="5" xfId="0" applyFont="1" applyFill="1" applyBorder="1" applyAlignment="1">
      <alignment horizontal="left" vertical="center" indent="1"/>
    </xf>
    <xf numFmtId="0" fontId="1" fillId="2" borderId="5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left" vertical="center" indent="1"/>
    </xf>
    <xf numFmtId="0" fontId="25" fillId="3" borderId="5" xfId="0" applyFont="1" applyFill="1" applyBorder="1" applyAlignment="1">
      <alignment horizontal="center" vertical="center" wrapText="1"/>
    </xf>
    <xf numFmtId="0" fontId="23" fillId="3" borderId="2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30" fillId="0" borderId="5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35" fillId="2" borderId="5" xfId="0" applyFont="1" applyFill="1" applyBorder="1"/>
    <xf numFmtId="0" fontId="29" fillId="0" borderId="5" xfId="0" applyFont="1" applyFill="1" applyBorder="1" applyAlignment="1">
      <alignment vertical="center" wrapText="1"/>
    </xf>
    <xf numFmtId="0" fontId="36" fillId="2" borderId="2" xfId="0" applyFont="1" applyFill="1" applyBorder="1" applyAlignment="1">
      <alignment vertical="center"/>
    </xf>
    <xf numFmtId="0" fontId="1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0" fontId="37" fillId="2" borderId="2" xfId="0" applyNumberFormat="1" applyFont="1" applyFill="1" applyBorder="1" applyAlignment="1">
      <alignment horizontal="center" vertical="center" wrapText="1"/>
    </xf>
    <xf numFmtId="0" fontId="9" fillId="2" borderId="2" xfId="0" applyNumberFormat="1" applyFont="1" applyFill="1" applyBorder="1" applyAlignment="1">
      <alignment horizontal="center" vertical="center" wrapText="1"/>
    </xf>
    <xf numFmtId="0" fontId="9" fillId="2" borderId="5" xfId="0" applyNumberFormat="1" applyFont="1" applyFill="1" applyBorder="1" applyAlignment="1">
      <alignment horizontal="center" vertical="center" wrapText="1"/>
    </xf>
    <xf numFmtId="0" fontId="33" fillId="5" borderId="5" xfId="0" applyFont="1" applyFill="1" applyBorder="1"/>
    <xf numFmtId="0" fontId="35" fillId="5" borderId="5" xfId="0" applyFont="1" applyFill="1" applyBorder="1"/>
    <xf numFmtId="0" fontId="29" fillId="5" borderId="2" xfId="0" applyFont="1" applyFill="1" applyBorder="1" applyAlignment="1">
      <alignment vertical="center"/>
    </xf>
    <xf numFmtId="0" fontId="29" fillId="5" borderId="2" xfId="0" applyFont="1" applyFill="1" applyBorder="1" applyAlignment="1">
      <alignment horizontal="center" vertical="center"/>
    </xf>
    <xf numFmtId="0" fontId="12" fillId="0" borderId="0" xfId="0" applyFont="1" applyFill="1" applyAlignment="1"/>
    <xf numFmtId="0" fontId="12" fillId="0" borderId="0" xfId="0" applyFont="1" applyFill="1" applyAlignment="1">
      <alignment horizontal="right"/>
    </xf>
    <xf numFmtId="0" fontId="9" fillId="0" borderId="0" xfId="0" applyFont="1" applyFill="1" applyAlignment="1">
      <alignment horizontal="center"/>
    </xf>
    <xf numFmtId="0" fontId="12" fillId="0" borderId="2" xfId="0" applyFont="1" applyFill="1" applyBorder="1" applyAlignment="1">
      <alignment horizontal="left" vertical="center"/>
    </xf>
    <xf numFmtId="0" fontId="12" fillId="0" borderId="3" xfId="0" applyFont="1" applyFill="1" applyBorder="1" applyAlignment="1">
      <alignment horizontal="left" vertical="center"/>
    </xf>
    <xf numFmtId="0" fontId="12" fillId="0" borderId="4" xfId="0" applyFont="1" applyFill="1" applyBorder="1" applyAlignment="1">
      <alignment horizontal="left" vertical="center"/>
    </xf>
    <xf numFmtId="0" fontId="14" fillId="0" borderId="2" xfId="1" applyFont="1" applyFill="1" applyBorder="1" applyAlignment="1">
      <alignment horizontal="center"/>
    </xf>
    <xf numFmtId="0" fontId="12" fillId="0" borderId="3" xfId="0" applyFont="1" applyFill="1" applyBorder="1" applyAlignment="1">
      <alignment horizontal="center"/>
    </xf>
    <xf numFmtId="0" fontId="12" fillId="0" borderId="4" xfId="0" applyFont="1" applyFill="1" applyBorder="1" applyAlignment="1">
      <alignment horizontal="center"/>
    </xf>
    <xf numFmtId="0" fontId="12" fillId="0" borderId="5" xfId="0" applyFont="1" applyFill="1" applyBorder="1" applyAlignment="1">
      <alignment horizontal="left" vertical="center" wrapText="1"/>
    </xf>
    <xf numFmtId="0" fontId="12" fillId="0" borderId="5" xfId="0" applyFont="1" applyFill="1" applyBorder="1" applyAlignment="1">
      <alignment horizontal="center" vertical="top" wrapText="1"/>
    </xf>
    <xf numFmtId="49" fontId="12" fillId="0" borderId="2" xfId="0" applyNumberFormat="1" applyFont="1" applyFill="1" applyBorder="1" applyAlignment="1">
      <alignment horizontal="left"/>
    </xf>
    <xf numFmtId="49" fontId="12" fillId="0" borderId="3" xfId="0" applyNumberFormat="1" applyFont="1" applyFill="1" applyBorder="1" applyAlignment="1">
      <alignment horizontal="left"/>
    </xf>
    <xf numFmtId="49" fontId="12" fillId="0" borderId="4" xfId="0" applyNumberFormat="1" applyFont="1" applyFill="1" applyBorder="1" applyAlignment="1">
      <alignment horizontal="left"/>
    </xf>
    <xf numFmtId="0" fontId="14" fillId="0" borderId="5" xfId="1" applyFont="1" applyFill="1" applyBorder="1" applyAlignment="1">
      <alignment horizontal="center" vertical="top" wrapText="1"/>
    </xf>
    <xf numFmtId="0" fontId="12" fillId="0" borderId="2" xfId="0" applyFont="1" applyFill="1" applyBorder="1" applyAlignment="1">
      <alignment horizontal="center"/>
    </xf>
    <xf numFmtId="0" fontId="12" fillId="0" borderId="2" xfId="0" applyFont="1" applyFill="1" applyBorder="1" applyAlignment="1">
      <alignment horizontal="left" vertical="center" wrapText="1"/>
    </xf>
    <xf numFmtId="0" fontId="12" fillId="0" borderId="3" xfId="0" applyFont="1" applyFill="1" applyBorder="1" applyAlignment="1">
      <alignment horizontal="left" vertical="center" wrapText="1"/>
    </xf>
    <xf numFmtId="0" fontId="12" fillId="0" borderId="4" xfId="0" applyFont="1" applyFill="1" applyBorder="1" applyAlignment="1">
      <alignment horizontal="left" vertical="center" wrapText="1"/>
    </xf>
    <xf numFmtId="0" fontId="11" fillId="0" borderId="2" xfId="0" applyFont="1" applyFill="1" applyBorder="1" applyAlignment="1">
      <alignment horizontal="left" vertical="center"/>
    </xf>
    <xf numFmtId="0" fontId="11" fillId="0" borderId="3" xfId="0" applyFont="1" applyFill="1" applyBorder="1" applyAlignment="1">
      <alignment horizontal="left" vertical="center"/>
    </xf>
    <xf numFmtId="0" fontId="11" fillId="0" borderId="4" xfId="0" applyFont="1" applyFill="1" applyBorder="1" applyAlignment="1">
      <alignment horizontal="left" vertical="center"/>
    </xf>
    <xf numFmtId="0" fontId="11" fillId="0" borderId="2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3" fillId="0" borderId="0" xfId="0" applyFont="1" applyAlignment="1">
      <alignment horizontal="justify" vertical="top" wrapText="1"/>
    </xf>
    <xf numFmtId="0" fontId="9" fillId="0" borderId="0" xfId="0" applyFont="1" applyFill="1" applyAlignment="1">
      <alignment horizontal="right" vertical="center" wrapText="1"/>
    </xf>
    <xf numFmtId="0" fontId="11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horizontal="left" vertical="center" wrapText="1"/>
    </xf>
    <xf numFmtId="0" fontId="1" fillId="0" borderId="6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left" vertical="center" wrapText="1" indent="1"/>
    </xf>
    <xf numFmtId="0" fontId="1" fillId="0" borderId="12" xfId="0" applyFont="1" applyFill="1" applyBorder="1" applyAlignment="1">
      <alignment horizontal="left" vertical="center" wrapText="1" indent="1"/>
    </xf>
    <xf numFmtId="0" fontId="1" fillId="0" borderId="15" xfId="0" applyFont="1" applyFill="1" applyBorder="1" applyAlignment="1">
      <alignment horizontal="left" vertical="center" wrapText="1" inden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49" fontId="1" fillId="0" borderId="8" xfId="0" applyNumberFormat="1" applyFont="1" applyFill="1" applyBorder="1" applyAlignment="1">
      <alignment horizontal="center" vertical="center" wrapText="1"/>
    </xf>
    <xf numFmtId="49" fontId="1" fillId="0" borderId="12" xfId="0" applyNumberFormat="1" applyFont="1" applyFill="1" applyBorder="1" applyAlignment="1">
      <alignment horizontal="center" vertical="center" wrapText="1"/>
    </xf>
    <xf numFmtId="49" fontId="1" fillId="0" borderId="15" xfId="0" applyNumberFormat="1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/>
    </xf>
    <xf numFmtId="0" fontId="19" fillId="0" borderId="12" xfId="0" applyFont="1" applyFill="1" applyBorder="1" applyAlignment="1">
      <alignment horizontal="center" vertical="center"/>
    </xf>
    <xf numFmtId="0" fontId="20" fillId="0" borderId="8" xfId="0" applyFont="1" applyFill="1" applyBorder="1" applyAlignment="1">
      <alignment horizontal="center" vertical="center"/>
    </xf>
    <xf numFmtId="0" fontId="20" fillId="0" borderId="12" xfId="0" applyFont="1" applyFill="1" applyBorder="1" applyAlignment="1">
      <alignment horizontal="center" vertical="center"/>
    </xf>
    <xf numFmtId="0" fontId="20" fillId="0" borderId="6" xfId="0" applyFont="1" applyFill="1" applyBorder="1" applyAlignment="1">
      <alignment horizontal="center" vertical="center"/>
    </xf>
    <xf numFmtId="0" fontId="20" fillId="0" borderId="10" xfId="0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/>
    </xf>
    <xf numFmtId="0" fontId="20" fillId="0" borderId="3" xfId="0" applyFont="1" applyFill="1" applyBorder="1" applyAlignment="1">
      <alignment horizontal="center" vertical="center"/>
    </xf>
    <xf numFmtId="0" fontId="20" fillId="0" borderId="4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 textRotation="90" wrapText="1"/>
    </xf>
    <xf numFmtId="0" fontId="2" fillId="0" borderId="13" xfId="0" applyFont="1" applyBorder="1" applyAlignment="1">
      <alignment horizontal="center" vertical="center" textRotation="90" wrapText="1"/>
    </xf>
    <xf numFmtId="0" fontId="2" fillId="0" borderId="3" xfId="0" applyFont="1" applyBorder="1" applyAlignment="1">
      <alignment horizontal="center" vertical="center" textRotation="90" wrapText="1"/>
    </xf>
    <xf numFmtId="0" fontId="2" fillId="0" borderId="4" xfId="0" applyFont="1" applyBorder="1" applyAlignment="1">
      <alignment horizontal="center" vertical="center" textRotation="90" wrapText="1"/>
    </xf>
    <xf numFmtId="0" fontId="2" fillId="0" borderId="0" xfId="0" applyFont="1" applyAlignment="1">
      <alignment horizontal="center"/>
    </xf>
    <xf numFmtId="0" fontId="2" fillId="0" borderId="8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textRotation="90" wrapText="1"/>
    </xf>
    <xf numFmtId="0" fontId="2" fillId="0" borderId="15" xfId="0" applyFont="1" applyBorder="1" applyAlignment="1">
      <alignment horizontal="center" vertical="center" textRotation="90" wrapText="1"/>
    </xf>
    <xf numFmtId="0" fontId="2" fillId="0" borderId="2" xfId="0" applyFont="1" applyBorder="1" applyAlignment="1">
      <alignment horizontal="center" vertical="center" textRotation="90" wrapText="1"/>
    </xf>
    <xf numFmtId="0" fontId="6" fillId="0" borderId="0" xfId="0" applyFont="1" applyAlignment="1">
      <alignment horizontal="center"/>
    </xf>
    <xf numFmtId="0" fontId="30" fillId="0" borderId="3" xfId="0" applyFont="1" applyFill="1" applyBorder="1" applyAlignment="1">
      <alignment vertical="center" wrapText="1"/>
    </xf>
    <xf numFmtId="0" fontId="30" fillId="0" borderId="4" xfId="0" applyFont="1" applyFill="1" applyBorder="1" applyAlignment="1">
      <alignment vertical="center" wrapText="1"/>
    </xf>
    <xf numFmtId="0" fontId="29" fillId="0" borderId="2" xfId="0" applyFont="1" applyFill="1" applyBorder="1" applyAlignment="1">
      <alignment horizontal="left" vertical="center" wrapText="1"/>
    </xf>
    <xf numFmtId="0" fontId="29" fillId="0" borderId="3" xfId="0" applyFont="1" applyFill="1" applyBorder="1" applyAlignment="1">
      <alignment horizontal="left" vertical="center" wrapText="1"/>
    </xf>
    <xf numFmtId="0" fontId="29" fillId="0" borderId="10" xfId="0" applyFont="1" applyFill="1" applyBorder="1" applyAlignment="1">
      <alignment horizontal="left" vertical="center" wrapText="1"/>
    </xf>
    <xf numFmtId="0" fontId="29" fillId="0" borderId="0" xfId="0" applyFont="1" applyFill="1" applyBorder="1" applyAlignment="1">
      <alignment horizontal="left" vertical="center" wrapText="1"/>
    </xf>
    <xf numFmtId="0" fontId="29" fillId="0" borderId="11" xfId="0" applyFont="1" applyFill="1" applyBorder="1" applyAlignment="1">
      <alignment horizontal="left" vertical="center" wrapText="1"/>
    </xf>
    <xf numFmtId="0" fontId="32" fillId="2" borderId="3" xfId="0" applyFont="1" applyFill="1" applyBorder="1" applyAlignment="1">
      <alignment horizontal="left"/>
    </xf>
    <xf numFmtId="0" fontId="32" fillId="2" borderId="4" xfId="0" applyFont="1" applyFill="1" applyBorder="1" applyAlignment="1">
      <alignment horizontal="left"/>
    </xf>
    <xf numFmtId="0" fontId="29" fillId="0" borderId="6" xfId="0" applyFont="1" applyFill="1" applyBorder="1" applyAlignment="1">
      <alignment horizontal="left" vertical="center" wrapText="1"/>
    </xf>
    <xf numFmtId="0" fontId="29" fillId="0" borderId="9" xfId="0" applyFont="1" applyFill="1" applyBorder="1" applyAlignment="1">
      <alignment horizontal="left" vertical="center" wrapText="1"/>
    </xf>
    <xf numFmtId="0" fontId="29" fillId="0" borderId="7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30" fillId="0" borderId="5" xfId="0" applyFont="1" applyFill="1" applyBorder="1" applyAlignment="1">
      <alignment horizontal="center" vertical="center" wrapText="1"/>
    </xf>
    <xf numFmtId="0" fontId="30" fillId="0" borderId="5" xfId="0" applyFont="1" applyFill="1" applyBorder="1" applyAlignment="1">
      <alignment horizontal="center"/>
    </xf>
    <xf numFmtId="0" fontId="29" fillId="0" borderId="13" xfId="0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center" vertical="center" wrapText="1"/>
    </xf>
    <xf numFmtId="0" fontId="29" fillId="0" borderId="5" xfId="0" applyFont="1" applyFill="1" applyBorder="1" applyAlignment="1">
      <alignment horizontal="center" vertical="center"/>
    </xf>
    <xf numFmtId="0" fontId="30" fillId="0" borderId="5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/>
    </xf>
    <xf numFmtId="0" fontId="30" fillId="0" borderId="2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209550</xdr:colOff>
      <xdr:row>25</xdr:row>
      <xdr:rowOff>1466</xdr:rowOff>
    </xdr:from>
    <xdr:to>
      <xdr:col>17</xdr:col>
      <xdr:colOff>419100</xdr:colOff>
      <xdr:row>30</xdr:row>
      <xdr:rowOff>76200</xdr:rowOff>
    </xdr:to>
    <xdr:grpSp>
      <xdr:nvGrpSpPr>
        <xdr:cNvPr id="5" name="Group 18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pSpPr>
          <a:grpSpLocks/>
        </xdr:cNvGrpSpPr>
      </xdr:nvGrpSpPr>
      <xdr:grpSpPr bwMode="auto">
        <a:xfrm>
          <a:off x="2319704" y="4983774"/>
          <a:ext cx="4796204" cy="1005253"/>
          <a:chOff x="2131035" y="5915025"/>
          <a:chExt cx="4333875" cy="684609"/>
        </a:xfrm>
      </xdr:grpSpPr>
      <xdr:cxnSp macro="">
        <xdr:nvCxnSpPr>
          <xdr:cNvPr id="6" name="Straight Connector 5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CxnSpPr/>
        </xdr:nvCxnSpPr>
        <xdr:spPr>
          <a:xfrm>
            <a:off x="2156232" y="6282224"/>
            <a:ext cx="1251448" cy="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7" name="Straight Connector 6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CxnSpPr/>
        </xdr:nvCxnSpPr>
        <xdr:spPr>
          <a:xfrm>
            <a:off x="3634453" y="6282224"/>
            <a:ext cx="1276645" cy="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8" name="Straight Connector 7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CxnSpPr/>
        </xdr:nvCxnSpPr>
        <xdr:spPr>
          <a:xfrm>
            <a:off x="5146270" y="6282224"/>
            <a:ext cx="1285044" cy="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9" name="TextBox 8">
            <a:extLst>
              <a:ext uri="{FF2B5EF4-FFF2-40B4-BE49-F238E27FC236}">
                <a16:creationId xmlns:a16="http://schemas.microsoft.com/office/drawing/2014/main" id="{00000000-0008-0000-0000-000009000000}"/>
              </a:ext>
            </a:extLst>
          </xdr:cNvPr>
          <xdr:cNvSpPr txBox="1"/>
        </xdr:nvSpPr>
        <xdr:spPr>
          <a:xfrm>
            <a:off x="2206626" y="6332014"/>
            <a:ext cx="1007878" cy="180488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n-US" sz="900">
                <a:latin typeface="Arial" pitchFamily="34" charset="0"/>
                <a:cs typeface="Arial" pitchFamily="34" charset="0"/>
              </a:rPr>
              <a:t>(</a:t>
            </a:r>
            <a:r>
              <a:rPr lang="mn-MN" sz="900">
                <a:latin typeface="Arial" pitchFamily="34" charset="0"/>
                <a:cs typeface="Arial" pitchFamily="34" charset="0"/>
              </a:rPr>
              <a:t>Албан</a:t>
            </a:r>
            <a:r>
              <a:rPr lang="mn-MN" sz="900" baseline="0">
                <a:latin typeface="Arial" pitchFamily="34" charset="0"/>
                <a:cs typeface="Arial" pitchFamily="34" charset="0"/>
              </a:rPr>
              <a:t> тушаал</a:t>
            </a:r>
            <a:r>
              <a:rPr lang="en-US" sz="900">
                <a:latin typeface="Arial" pitchFamily="34" charset="0"/>
                <a:cs typeface="Arial" pitchFamily="34" charset="0"/>
              </a:rPr>
              <a:t>)</a:t>
            </a:r>
          </a:p>
        </xdr:txBody>
      </xdr:sp>
      <xdr:sp macro="" textlink="">
        <xdr:nvSpPr>
          <xdr:cNvPr id="10" name="TextBox 9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SpPr txBox="1"/>
        </xdr:nvSpPr>
        <xdr:spPr>
          <a:xfrm>
            <a:off x="3849570" y="6361697"/>
            <a:ext cx="905889" cy="186712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n-US" sz="900">
                <a:latin typeface="Arial" pitchFamily="34" charset="0"/>
                <a:cs typeface="Arial" pitchFamily="34" charset="0"/>
              </a:rPr>
              <a:t>(</a:t>
            </a:r>
            <a:r>
              <a:rPr lang="mn-MN" sz="900">
                <a:latin typeface="Arial" pitchFamily="34" charset="0"/>
                <a:cs typeface="Arial" pitchFamily="34" charset="0"/>
              </a:rPr>
              <a:t>Овог, нэр</a:t>
            </a:r>
            <a:r>
              <a:rPr lang="en-US" sz="900">
                <a:latin typeface="Arial" pitchFamily="34" charset="0"/>
                <a:cs typeface="Arial" pitchFamily="34" charset="0"/>
              </a:rPr>
              <a:t>)</a:t>
            </a:r>
            <a:r>
              <a:rPr lang="mn-MN" sz="900">
                <a:latin typeface="Arial" pitchFamily="34" charset="0"/>
                <a:cs typeface="Arial" pitchFamily="34" charset="0"/>
              </a:rPr>
              <a:t>          </a:t>
            </a:r>
            <a:endParaRPr lang="en-US" sz="900">
              <a:latin typeface="Arial" pitchFamily="34" charset="0"/>
              <a:cs typeface="Arial" pitchFamily="34" charset="0"/>
            </a:endParaRPr>
          </a:p>
        </xdr:txBody>
      </xdr:sp>
      <xdr:sp macro="" textlink="">
        <xdr:nvSpPr>
          <xdr:cNvPr id="11" name="TextBox 10">
            <a:extLst>
              <a:ext uri="{FF2B5EF4-FFF2-40B4-BE49-F238E27FC236}">
                <a16:creationId xmlns:a16="http://schemas.microsoft.com/office/drawing/2014/main" id="{00000000-0008-0000-0000-00000B000000}"/>
              </a:ext>
            </a:extLst>
          </xdr:cNvPr>
          <xdr:cNvSpPr txBox="1"/>
        </xdr:nvSpPr>
        <xdr:spPr>
          <a:xfrm>
            <a:off x="5331047" y="6400475"/>
            <a:ext cx="814701" cy="199159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n-US" sz="900">
                <a:latin typeface="Arial" pitchFamily="34" charset="0"/>
                <a:cs typeface="Arial" pitchFamily="34" charset="0"/>
              </a:rPr>
              <a:t>(</a:t>
            </a:r>
            <a:r>
              <a:rPr lang="mn-MN" sz="900">
                <a:latin typeface="Arial" pitchFamily="34" charset="0"/>
                <a:cs typeface="Arial" pitchFamily="34" charset="0"/>
              </a:rPr>
              <a:t>Гарын</a:t>
            </a:r>
            <a:r>
              <a:rPr lang="mn-MN" sz="900" baseline="0">
                <a:latin typeface="Arial" pitchFamily="34" charset="0"/>
                <a:cs typeface="Arial" pitchFamily="34" charset="0"/>
              </a:rPr>
              <a:t> үсэг</a:t>
            </a:r>
            <a:r>
              <a:rPr lang="en-US" sz="900">
                <a:latin typeface="Arial" pitchFamily="34" charset="0"/>
                <a:cs typeface="Arial" pitchFamily="34" charset="0"/>
              </a:rPr>
              <a:t>)</a:t>
            </a:r>
            <a:r>
              <a:rPr lang="mn-MN" sz="900">
                <a:latin typeface="Arial" pitchFamily="34" charset="0"/>
                <a:cs typeface="Arial" pitchFamily="34" charset="0"/>
              </a:rPr>
              <a:t>          </a:t>
            </a:r>
            <a:endParaRPr lang="en-US" sz="900">
              <a:latin typeface="Arial" pitchFamily="34" charset="0"/>
              <a:cs typeface="Arial" pitchFamily="34" charset="0"/>
            </a:endParaRPr>
          </a:p>
        </xdr:txBody>
      </xdr:sp>
      <xdr:cxnSp macro="">
        <xdr:nvCxnSpPr>
          <xdr:cNvPr id="12" name="Straight Connector 11">
            <a:extLst>
              <a:ext uri="{FF2B5EF4-FFF2-40B4-BE49-F238E27FC236}">
                <a16:creationId xmlns:a16="http://schemas.microsoft.com/office/drawing/2014/main" id="{00000000-0008-0000-0000-00000C000000}"/>
              </a:ext>
            </a:extLst>
          </xdr:cNvPr>
          <xdr:cNvCxnSpPr/>
        </xdr:nvCxnSpPr>
        <xdr:spPr>
          <a:xfrm>
            <a:off x="2131035" y="5915025"/>
            <a:ext cx="1243049" cy="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3" name="TextBox 12">
            <a:extLst>
              <a:ext uri="{FF2B5EF4-FFF2-40B4-BE49-F238E27FC236}">
                <a16:creationId xmlns:a16="http://schemas.microsoft.com/office/drawing/2014/main" id="{00000000-0008-0000-0000-00000D000000}"/>
              </a:ext>
            </a:extLst>
          </xdr:cNvPr>
          <xdr:cNvSpPr txBox="1"/>
        </xdr:nvSpPr>
        <xdr:spPr>
          <a:xfrm>
            <a:off x="2240222" y="5946144"/>
            <a:ext cx="974282" cy="155593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n-US" sz="900">
                <a:latin typeface="Arial" pitchFamily="34" charset="0"/>
                <a:cs typeface="Arial" pitchFamily="34" charset="0"/>
              </a:rPr>
              <a:t>(</a:t>
            </a:r>
            <a:r>
              <a:rPr lang="mn-MN" sz="900">
                <a:latin typeface="Arial" pitchFamily="34" charset="0"/>
                <a:cs typeface="Arial" pitchFamily="34" charset="0"/>
              </a:rPr>
              <a:t>Албан</a:t>
            </a:r>
            <a:r>
              <a:rPr lang="mn-MN" sz="900" baseline="0">
                <a:latin typeface="Arial" pitchFamily="34" charset="0"/>
                <a:cs typeface="Arial" pitchFamily="34" charset="0"/>
              </a:rPr>
              <a:t> тушаал</a:t>
            </a:r>
            <a:r>
              <a:rPr lang="en-US" sz="900">
                <a:latin typeface="Arial" pitchFamily="34" charset="0"/>
                <a:cs typeface="Arial" pitchFamily="34" charset="0"/>
              </a:rPr>
              <a:t>)</a:t>
            </a:r>
          </a:p>
        </xdr:txBody>
      </xdr:sp>
      <xdr:cxnSp macro="">
        <xdr:nvCxnSpPr>
          <xdr:cNvPr id="14" name="Straight Connector 13">
            <a:extLst>
              <a:ext uri="{FF2B5EF4-FFF2-40B4-BE49-F238E27FC236}">
                <a16:creationId xmlns:a16="http://schemas.microsoft.com/office/drawing/2014/main" id="{00000000-0008-0000-0000-00000E000000}"/>
              </a:ext>
            </a:extLst>
          </xdr:cNvPr>
          <xdr:cNvCxnSpPr/>
        </xdr:nvCxnSpPr>
        <xdr:spPr>
          <a:xfrm>
            <a:off x="3617655" y="5921249"/>
            <a:ext cx="1276645" cy="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5" name="TextBox 14">
            <a:extLst>
              <a:ext uri="{FF2B5EF4-FFF2-40B4-BE49-F238E27FC236}">
                <a16:creationId xmlns:a16="http://schemas.microsoft.com/office/drawing/2014/main" id="{00000000-0008-0000-0000-00000F000000}"/>
              </a:ext>
            </a:extLst>
          </xdr:cNvPr>
          <xdr:cNvSpPr txBox="1"/>
        </xdr:nvSpPr>
        <xdr:spPr>
          <a:xfrm>
            <a:off x="3827629" y="5946144"/>
            <a:ext cx="821899" cy="186712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n-US" sz="900">
                <a:latin typeface="Arial" pitchFamily="34" charset="0"/>
                <a:cs typeface="Arial" pitchFamily="34" charset="0"/>
              </a:rPr>
              <a:t>(</a:t>
            </a:r>
            <a:r>
              <a:rPr lang="mn-MN" sz="900">
                <a:latin typeface="Arial" pitchFamily="34" charset="0"/>
                <a:cs typeface="Arial" pitchFamily="34" charset="0"/>
              </a:rPr>
              <a:t>Овог, нэр</a:t>
            </a:r>
            <a:r>
              <a:rPr lang="en-US" sz="900">
                <a:latin typeface="Arial" pitchFamily="34" charset="0"/>
                <a:cs typeface="Arial" pitchFamily="34" charset="0"/>
              </a:rPr>
              <a:t>)</a:t>
            </a:r>
            <a:r>
              <a:rPr lang="mn-MN" sz="900">
                <a:latin typeface="Arial" pitchFamily="34" charset="0"/>
                <a:cs typeface="Arial" pitchFamily="34" charset="0"/>
              </a:rPr>
              <a:t>          </a:t>
            </a:r>
            <a:endParaRPr lang="en-US" sz="900">
              <a:latin typeface="Arial" pitchFamily="34" charset="0"/>
              <a:cs typeface="Arial" pitchFamily="34" charset="0"/>
            </a:endParaRPr>
          </a:p>
        </xdr:txBody>
      </xdr:sp>
      <xdr:cxnSp macro="">
        <xdr:nvCxnSpPr>
          <xdr:cNvPr id="16" name="Straight Connector 15">
            <a:extLst>
              <a:ext uri="{FF2B5EF4-FFF2-40B4-BE49-F238E27FC236}">
                <a16:creationId xmlns:a16="http://schemas.microsoft.com/office/drawing/2014/main" id="{00000000-0008-0000-0000-000010000000}"/>
              </a:ext>
            </a:extLst>
          </xdr:cNvPr>
          <xdr:cNvCxnSpPr/>
        </xdr:nvCxnSpPr>
        <xdr:spPr>
          <a:xfrm>
            <a:off x="5179866" y="5921249"/>
            <a:ext cx="1285044" cy="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7" name="TextBox 16">
            <a:extLst>
              <a:ext uri="{FF2B5EF4-FFF2-40B4-BE49-F238E27FC236}">
                <a16:creationId xmlns:a16="http://schemas.microsoft.com/office/drawing/2014/main" id="{00000000-0008-0000-0000-000011000000}"/>
              </a:ext>
            </a:extLst>
          </xdr:cNvPr>
          <xdr:cNvSpPr txBox="1"/>
        </xdr:nvSpPr>
        <xdr:spPr>
          <a:xfrm>
            <a:off x="5364643" y="5964815"/>
            <a:ext cx="814701" cy="192935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n-US" sz="900">
                <a:latin typeface="Arial" pitchFamily="34" charset="0"/>
                <a:cs typeface="Arial" pitchFamily="34" charset="0"/>
              </a:rPr>
              <a:t>(</a:t>
            </a:r>
            <a:r>
              <a:rPr lang="mn-MN" sz="900">
                <a:latin typeface="Arial" pitchFamily="34" charset="0"/>
                <a:cs typeface="Arial" pitchFamily="34" charset="0"/>
              </a:rPr>
              <a:t>Гарын</a:t>
            </a:r>
            <a:r>
              <a:rPr lang="mn-MN" sz="900" baseline="0">
                <a:latin typeface="Arial" pitchFamily="34" charset="0"/>
                <a:cs typeface="Arial" pitchFamily="34" charset="0"/>
              </a:rPr>
              <a:t> үсэг</a:t>
            </a:r>
            <a:r>
              <a:rPr lang="en-US" sz="900">
                <a:latin typeface="Arial" pitchFamily="34" charset="0"/>
                <a:cs typeface="Arial" pitchFamily="34" charset="0"/>
              </a:rPr>
              <a:t>)</a:t>
            </a:r>
            <a:r>
              <a:rPr lang="mn-MN" sz="900">
                <a:latin typeface="Arial" pitchFamily="34" charset="0"/>
                <a:cs typeface="Arial" pitchFamily="34" charset="0"/>
              </a:rPr>
              <a:t>          </a:t>
            </a:r>
            <a:endParaRPr lang="en-US" sz="900">
              <a:latin typeface="Arial" pitchFamily="34" charset="0"/>
              <a:cs typeface="Arial" pitchFamily="34" charset="0"/>
            </a:endParaRPr>
          </a:p>
        </xdr:txBody>
      </xdr:sp>
    </xdr:grpSp>
    <xdr:clientData/>
  </xdr:twoCellAnchor>
  <xdr:twoCellAnchor>
    <xdr:from>
      <xdr:col>1</xdr:col>
      <xdr:colOff>219807</xdr:colOff>
      <xdr:row>25</xdr:row>
      <xdr:rowOff>65944</xdr:rowOff>
    </xdr:from>
    <xdr:to>
      <xdr:col>2</xdr:col>
      <xdr:colOff>570223</xdr:colOff>
      <xdr:row>27</xdr:row>
      <xdr:rowOff>43962</xdr:rowOff>
    </xdr:to>
    <xdr:sp macro="" textlink="">
      <xdr:nvSpPr>
        <xdr:cNvPr id="18" name="Text Box 8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>
          <a:spLocks noChangeArrowheads="1"/>
        </xdr:cNvSpPr>
      </xdr:nvSpPr>
      <xdr:spPr bwMode="auto">
        <a:xfrm flipH="1">
          <a:off x="388326" y="5048252"/>
          <a:ext cx="694782" cy="322383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ctr" upright="1"/>
        <a:lstStyle/>
        <a:p>
          <a:pPr algn="ctr"/>
          <a:r>
            <a:rPr lang="en-US" sz="900">
              <a:solidFill>
                <a:schemeClr val="bg1">
                  <a:lumMod val="75000"/>
                </a:schemeClr>
              </a:solidFill>
              <a:latin typeface="Arial" pitchFamily="34" charset="0"/>
              <a:ea typeface="+mn-ea"/>
              <a:cs typeface="Arial" pitchFamily="34" charset="0"/>
            </a:rPr>
            <a:t>Тамга</a:t>
          </a:r>
          <a:r>
            <a:rPr lang="en-US" sz="900" baseline="0">
              <a:solidFill>
                <a:schemeClr val="bg1">
                  <a:lumMod val="75000"/>
                </a:schemeClr>
              </a:solidFill>
              <a:latin typeface="Arial" pitchFamily="34" charset="0"/>
              <a:ea typeface="+mn-ea"/>
              <a:cs typeface="Arial" pitchFamily="34" charset="0"/>
            </a:rPr>
            <a:t> </a:t>
          </a:r>
          <a:r>
            <a:rPr lang="en-US" sz="900">
              <a:solidFill>
                <a:schemeClr val="bg1">
                  <a:lumMod val="75000"/>
                </a:schemeClr>
              </a:solidFill>
              <a:latin typeface="Arial" pitchFamily="34" charset="0"/>
              <a:ea typeface="+mn-ea"/>
              <a:cs typeface="Arial" pitchFamily="34" charset="0"/>
            </a:rPr>
            <a:t>тэмдэг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Unubold115@gmail.com" TargetMode="External"/><Relationship Id="rId1" Type="http://schemas.openxmlformats.org/officeDocument/2006/relationships/hyperlink" Target="mailto:uws@sport.gov.mn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306"/>
  <sheetViews>
    <sheetView view="pageBreakPreview" topLeftCell="A19" zoomScale="130" zoomScaleNormal="100" zoomScaleSheetLayoutView="130" workbookViewId="0">
      <selection activeCell="N10" sqref="N10:T14"/>
    </sheetView>
  </sheetViews>
  <sheetFormatPr defaultRowHeight="12.75"/>
  <cols>
    <col min="1" max="1" width="2.5703125" style="25" customWidth="1"/>
    <col min="2" max="2" width="5.140625" style="25" customWidth="1"/>
    <col min="3" max="3" width="8.85546875" style="25" customWidth="1"/>
    <col min="4" max="4" width="3.140625" style="25" customWidth="1"/>
    <col min="5" max="5" width="7.42578125" style="25" customWidth="1"/>
    <col min="6" max="12" width="4.42578125" style="25" customWidth="1"/>
    <col min="13" max="13" width="8.5703125" style="25" customWidth="1"/>
    <col min="14" max="15" width="8.85546875" style="25" customWidth="1"/>
    <col min="16" max="16" width="7.140625" style="25" customWidth="1"/>
    <col min="17" max="19" width="8.85546875" style="25" customWidth="1"/>
    <col min="20" max="20" width="12.7109375" style="25" customWidth="1"/>
    <col min="21" max="16384" width="9.140625" style="25"/>
  </cols>
  <sheetData>
    <row r="1" spans="1:20" ht="12" customHeight="1">
      <c r="A1" s="230" t="s">
        <v>131</v>
      </c>
      <c r="B1" s="230"/>
      <c r="C1" s="230"/>
      <c r="D1" s="230"/>
      <c r="E1" s="230"/>
      <c r="F1" s="230"/>
      <c r="G1" s="230"/>
      <c r="H1" s="230"/>
      <c r="I1" s="230"/>
      <c r="J1" s="230"/>
      <c r="K1" s="230"/>
      <c r="L1" s="230"/>
      <c r="M1" s="24"/>
      <c r="N1" s="24"/>
      <c r="O1" s="24"/>
      <c r="P1" s="24"/>
      <c r="Q1" s="24"/>
      <c r="R1" s="228" t="s">
        <v>130</v>
      </c>
      <c r="S1" s="228"/>
      <c r="T1" s="228"/>
    </row>
    <row r="2" spans="1:20">
      <c r="A2" s="230"/>
      <c r="B2" s="230"/>
      <c r="C2" s="230"/>
      <c r="D2" s="230"/>
      <c r="E2" s="230"/>
      <c r="F2" s="230"/>
      <c r="G2" s="230"/>
      <c r="H2" s="230"/>
      <c r="I2" s="230"/>
      <c r="J2" s="230"/>
      <c r="K2" s="230"/>
      <c r="L2" s="230"/>
      <c r="M2" s="24"/>
      <c r="N2" s="24"/>
      <c r="O2" s="24"/>
      <c r="P2" s="24"/>
      <c r="Q2" s="24"/>
      <c r="R2" s="26"/>
      <c r="S2" s="26"/>
      <c r="T2" s="27"/>
    </row>
    <row r="3" spans="1:20">
      <c r="A3" s="230"/>
      <c r="B3" s="230"/>
      <c r="C3" s="230"/>
      <c r="D3" s="230"/>
      <c r="E3" s="230"/>
      <c r="F3" s="230"/>
      <c r="G3" s="230"/>
      <c r="H3" s="230"/>
      <c r="I3" s="230"/>
      <c r="J3" s="230"/>
      <c r="K3" s="230"/>
      <c r="L3" s="230"/>
      <c r="M3" s="24"/>
      <c r="N3" s="24"/>
      <c r="O3" s="24"/>
      <c r="P3" s="24"/>
      <c r="Q3" s="24"/>
      <c r="R3" s="28"/>
      <c r="S3" s="28"/>
    </row>
    <row r="4" spans="1:20">
      <c r="A4" s="29"/>
      <c r="B4" s="29"/>
      <c r="C4" s="29"/>
      <c r="D4" s="29"/>
      <c r="E4" s="29"/>
      <c r="F4" s="29"/>
      <c r="G4" s="29"/>
      <c r="H4" s="29"/>
      <c r="I4" s="29"/>
      <c r="J4" s="29"/>
      <c r="K4" s="29"/>
      <c r="M4" s="28"/>
      <c r="N4" s="28"/>
      <c r="O4" s="28"/>
      <c r="P4" s="28"/>
      <c r="Q4" s="28"/>
      <c r="R4" s="28"/>
      <c r="S4" s="28"/>
    </row>
    <row r="5" spans="1:20">
      <c r="A5" s="29"/>
      <c r="B5" s="29"/>
      <c r="C5" s="29"/>
      <c r="D5" s="29"/>
      <c r="E5" s="29"/>
      <c r="F5" s="29"/>
      <c r="G5" s="29"/>
      <c r="H5" s="29"/>
      <c r="I5" s="29"/>
      <c r="J5" s="29"/>
      <c r="K5" s="29"/>
      <c r="M5" s="28"/>
      <c r="N5" s="28"/>
      <c r="O5" s="28"/>
      <c r="P5" s="28"/>
      <c r="Q5" s="28"/>
      <c r="R5" s="28"/>
      <c r="S5" s="28"/>
    </row>
    <row r="6" spans="1:20" ht="6.75" customHeight="1">
      <c r="A6" s="229" t="s">
        <v>259</v>
      </c>
      <c r="B6" s="229"/>
      <c r="C6" s="229"/>
      <c r="D6" s="229"/>
      <c r="E6" s="229"/>
      <c r="F6" s="229"/>
      <c r="G6" s="229"/>
      <c r="H6" s="229"/>
      <c r="I6" s="229"/>
      <c r="J6" s="229"/>
      <c r="K6" s="229"/>
      <c r="L6" s="229"/>
      <c r="M6" s="229"/>
      <c r="N6" s="229"/>
      <c r="O6" s="229"/>
      <c r="P6" s="229"/>
      <c r="Q6" s="229"/>
      <c r="R6" s="229"/>
      <c r="S6" s="229"/>
      <c r="T6" s="229"/>
    </row>
    <row r="7" spans="1:20" ht="6.75" customHeight="1">
      <c r="A7" s="229"/>
      <c r="B7" s="229"/>
      <c r="C7" s="229"/>
      <c r="D7" s="229"/>
      <c r="E7" s="229"/>
      <c r="F7" s="229"/>
      <c r="G7" s="229"/>
      <c r="H7" s="229"/>
      <c r="I7" s="229"/>
      <c r="J7" s="229"/>
      <c r="K7" s="229"/>
      <c r="L7" s="229"/>
      <c r="M7" s="229"/>
      <c r="N7" s="229"/>
      <c r="O7" s="229"/>
      <c r="P7" s="229"/>
      <c r="Q7" s="229"/>
      <c r="R7" s="229"/>
      <c r="S7" s="229"/>
      <c r="T7" s="229"/>
    </row>
    <row r="8" spans="1:20">
      <c r="A8" s="30"/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</row>
    <row r="9" spans="1:20">
      <c r="A9" s="31" t="s">
        <v>147</v>
      </c>
      <c r="B9" s="32"/>
      <c r="C9" s="31"/>
      <c r="D9" s="31"/>
      <c r="E9" s="31"/>
      <c r="F9" s="31"/>
      <c r="G9" s="30"/>
      <c r="H9" s="30"/>
      <c r="I9" s="30"/>
      <c r="J9" s="30"/>
      <c r="K9" s="30"/>
      <c r="L9" s="30"/>
      <c r="M9" s="30"/>
      <c r="N9" s="30"/>
      <c r="O9" s="30"/>
      <c r="P9" s="33"/>
      <c r="Q9" s="33"/>
      <c r="R9" s="33"/>
      <c r="S9" s="33"/>
      <c r="T9" s="33"/>
    </row>
    <row r="10" spans="1:20" ht="19.5" customHeight="1">
      <c r="A10" s="218" t="s">
        <v>0</v>
      </c>
      <c r="B10" s="219"/>
      <c r="C10" s="219"/>
      <c r="D10" s="219"/>
      <c r="E10" s="220"/>
      <c r="F10" s="34">
        <v>9</v>
      </c>
      <c r="G10" s="34">
        <v>0</v>
      </c>
      <c r="H10" s="34">
        <v>6</v>
      </c>
      <c r="I10" s="34">
        <v>5</v>
      </c>
      <c r="J10" s="34">
        <v>3</v>
      </c>
      <c r="K10" s="34">
        <v>3</v>
      </c>
      <c r="L10" s="35">
        <v>4</v>
      </c>
      <c r="M10" s="30"/>
      <c r="N10" s="227" t="s">
        <v>170</v>
      </c>
      <c r="O10" s="227"/>
      <c r="P10" s="227"/>
      <c r="Q10" s="227"/>
      <c r="R10" s="227"/>
      <c r="S10" s="227"/>
      <c r="T10" s="227"/>
    </row>
    <row r="11" spans="1:20" ht="20.25" customHeight="1">
      <c r="A11" s="218" t="s">
        <v>1</v>
      </c>
      <c r="B11" s="219"/>
      <c r="C11" s="219"/>
      <c r="D11" s="219"/>
      <c r="E11" s="220"/>
      <c r="F11" s="217" t="s">
        <v>182</v>
      </c>
      <c r="G11" s="209"/>
      <c r="H11" s="209"/>
      <c r="I11" s="209"/>
      <c r="J11" s="209"/>
      <c r="K11" s="209"/>
      <c r="L11" s="210"/>
      <c r="M11" s="30"/>
      <c r="N11" s="227"/>
      <c r="O11" s="227"/>
      <c r="P11" s="227"/>
      <c r="Q11" s="227"/>
      <c r="R11" s="227"/>
      <c r="S11" s="227"/>
      <c r="T11" s="227"/>
    </row>
    <row r="12" spans="1:20" ht="19.5" customHeight="1">
      <c r="A12" s="221" t="s">
        <v>2</v>
      </c>
      <c r="B12" s="222"/>
      <c r="C12" s="222"/>
      <c r="D12" s="222"/>
      <c r="E12" s="223"/>
      <c r="F12" s="224" t="s">
        <v>3</v>
      </c>
      <c r="G12" s="225"/>
      <c r="H12" s="225"/>
      <c r="I12" s="225"/>
      <c r="J12" s="226"/>
      <c r="K12" s="224" t="s">
        <v>4</v>
      </c>
      <c r="L12" s="226"/>
      <c r="M12" s="30"/>
      <c r="N12" s="227"/>
      <c r="O12" s="227"/>
      <c r="P12" s="227"/>
      <c r="Q12" s="227"/>
      <c r="R12" s="227"/>
      <c r="S12" s="227"/>
      <c r="T12" s="227"/>
    </row>
    <row r="13" spans="1:20" ht="19.5" customHeight="1">
      <c r="A13" s="205" t="s">
        <v>5</v>
      </c>
      <c r="B13" s="206"/>
      <c r="C13" s="206"/>
      <c r="D13" s="206"/>
      <c r="E13" s="207"/>
      <c r="F13" s="217" t="s">
        <v>183</v>
      </c>
      <c r="G13" s="209"/>
      <c r="H13" s="209"/>
      <c r="I13" s="209"/>
      <c r="J13" s="210"/>
      <c r="K13" s="36">
        <v>8</v>
      </c>
      <c r="L13" s="34">
        <v>5</v>
      </c>
      <c r="M13" s="30"/>
      <c r="N13" s="227"/>
      <c r="O13" s="227"/>
      <c r="P13" s="227"/>
      <c r="Q13" s="227"/>
      <c r="R13" s="227"/>
      <c r="S13" s="227"/>
      <c r="T13" s="227"/>
    </row>
    <row r="14" spans="1:20" ht="19.5" customHeight="1">
      <c r="A14" s="205" t="s">
        <v>6</v>
      </c>
      <c r="B14" s="206"/>
      <c r="C14" s="206"/>
      <c r="D14" s="206"/>
      <c r="E14" s="207"/>
      <c r="F14" s="217" t="s">
        <v>184</v>
      </c>
      <c r="G14" s="209"/>
      <c r="H14" s="209"/>
      <c r="I14" s="209"/>
      <c r="J14" s="210"/>
      <c r="K14" s="36">
        <v>0</v>
      </c>
      <c r="L14" s="35">
        <v>1</v>
      </c>
      <c r="M14" s="30"/>
      <c r="N14" s="227"/>
      <c r="O14" s="227"/>
      <c r="P14" s="227"/>
      <c r="Q14" s="227"/>
      <c r="R14" s="227"/>
      <c r="S14" s="227"/>
      <c r="T14" s="227"/>
    </row>
    <row r="15" spans="1:20" ht="19.5" customHeight="1">
      <c r="A15" s="205" t="s">
        <v>7</v>
      </c>
      <c r="B15" s="206"/>
      <c r="C15" s="206"/>
      <c r="D15" s="206"/>
      <c r="E15" s="207"/>
      <c r="F15" s="217" t="s">
        <v>185</v>
      </c>
      <c r="G15" s="209"/>
      <c r="H15" s="209"/>
      <c r="I15" s="209"/>
      <c r="J15" s="210"/>
      <c r="K15" s="36">
        <v>55</v>
      </c>
      <c r="L15" s="35">
        <v>3</v>
      </c>
      <c r="M15" s="30"/>
      <c r="N15" s="30"/>
      <c r="O15" s="33"/>
      <c r="P15" s="33"/>
      <c r="Q15" s="33"/>
      <c r="R15" s="33"/>
      <c r="S15" s="33"/>
      <c r="T15" s="33"/>
    </row>
    <row r="16" spans="1:20" ht="19.5" customHeight="1">
      <c r="A16" s="205" t="s">
        <v>8</v>
      </c>
      <c r="B16" s="206"/>
      <c r="C16" s="206"/>
      <c r="D16" s="206"/>
      <c r="E16" s="207"/>
      <c r="F16" s="217">
        <v>2</v>
      </c>
      <c r="G16" s="209"/>
      <c r="H16" s="209"/>
      <c r="I16" s="209"/>
      <c r="J16" s="209"/>
      <c r="K16" s="209"/>
      <c r="L16" s="210"/>
      <c r="M16" s="30"/>
      <c r="N16" s="31" t="s">
        <v>148</v>
      </c>
      <c r="O16" s="37"/>
      <c r="P16" s="37"/>
      <c r="Q16" s="37"/>
      <c r="R16" s="37"/>
      <c r="S16" s="37"/>
      <c r="T16" s="37"/>
    </row>
    <row r="17" spans="1:20" ht="19.5" customHeight="1">
      <c r="A17" s="205" t="s">
        <v>9</v>
      </c>
      <c r="B17" s="206"/>
      <c r="C17" s="206"/>
      <c r="D17" s="206"/>
      <c r="E17" s="207"/>
      <c r="F17" s="217" t="s">
        <v>186</v>
      </c>
      <c r="G17" s="209"/>
      <c r="H17" s="209"/>
      <c r="I17" s="209"/>
      <c r="J17" s="209"/>
      <c r="K17" s="209"/>
      <c r="L17" s="210"/>
      <c r="M17" s="30"/>
      <c r="N17" s="211" t="s">
        <v>10</v>
      </c>
      <c r="O17" s="211"/>
      <c r="P17" s="211"/>
      <c r="Q17" s="212" t="s">
        <v>188</v>
      </c>
      <c r="R17" s="212"/>
      <c r="S17" s="212"/>
      <c r="T17" s="212"/>
    </row>
    <row r="18" spans="1:20" ht="19.5" customHeight="1">
      <c r="A18" s="218" t="s">
        <v>11</v>
      </c>
      <c r="B18" s="219"/>
      <c r="C18" s="219"/>
      <c r="D18" s="219"/>
      <c r="E18" s="220"/>
      <c r="F18" s="217"/>
      <c r="G18" s="209"/>
      <c r="H18" s="209"/>
      <c r="I18" s="209"/>
      <c r="J18" s="209"/>
      <c r="K18" s="209"/>
      <c r="L18" s="210"/>
      <c r="M18" s="30"/>
      <c r="N18" s="211" t="s">
        <v>12</v>
      </c>
      <c r="O18" s="211"/>
      <c r="P18" s="211"/>
      <c r="Q18" s="212" t="s">
        <v>189</v>
      </c>
      <c r="R18" s="212"/>
      <c r="S18" s="212"/>
      <c r="T18" s="212"/>
    </row>
    <row r="19" spans="1:20" ht="19.5" customHeight="1">
      <c r="A19" s="205" t="s">
        <v>13</v>
      </c>
      <c r="B19" s="206"/>
      <c r="C19" s="206"/>
      <c r="D19" s="206"/>
      <c r="E19" s="207"/>
      <c r="F19" s="217">
        <v>99999457</v>
      </c>
      <c r="G19" s="209"/>
      <c r="H19" s="209"/>
      <c r="I19" s="209"/>
      <c r="J19" s="209"/>
      <c r="K19" s="209"/>
      <c r="L19" s="210"/>
      <c r="M19" s="30"/>
      <c r="N19" s="211" t="s">
        <v>13</v>
      </c>
      <c r="O19" s="211"/>
      <c r="P19" s="211"/>
      <c r="Q19" s="212">
        <v>99042439</v>
      </c>
      <c r="R19" s="212"/>
      <c r="S19" s="212"/>
      <c r="T19" s="212"/>
    </row>
    <row r="20" spans="1:20" ht="19.5" customHeight="1">
      <c r="A20" s="205" t="s">
        <v>14</v>
      </c>
      <c r="B20" s="206"/>
      <c r="C20" s="206"/>
      <c r="D20" s="206"/>
      <c r="E20" s="207"/>
      <c r="F20" s="217"/>
      <c r="G20" s="209"/>
      <c r="H20" s="209"/>
      <c r="I20" s="209"/>
      <c r="J20" s="209"/>
      <c r="K20" s="209"/>
      <c r="L20" s="210"/>
      <c r="M20" s="30"/>
      <c r="N20" s="211" t="s">
        <v>15</v>
      </c>
      <c r="O20" s="211"/>
      <c r="P20" s="211"/>
      <c r="Q20" s="212">
        <v>90809692</v>
      </c>
      <c r="R20" s="212"/>
      <c r="S20" s="212"/>
      <c r="T20" s="212"/>
    </row>
    <row r="21" spans="1:20" ht="19.5" customHeight="1">
      <c r="A21" s="205" t="s">
        <v>16</v>
      </c>
      <c r="B21" s="206"/>
      <c r="C21" s="206"/>
      <c r="D21" s="206"/>
      <c r="E21" s="207"/>
      <c r="F21" s="208" t="s">
        <v>187</v>
      </c>
      <c r="G21" s="209"/>
      <c r="H21" s="209"/>
      <c r="I21" s="209"/>
      <c r="J21" s="209"/>
      <c r="K21" s="209"/>
      <c r="L21" s="210"/>
      <c r="M21" s="30"/>
      <c r="N21" s="211" t="s">
        <v>14</v>
      </c>
      <c r="O21" s="211"/>
      <c r="P21" s="211"/>
      <c r="Q21" s="212"/>
      <c r="R21" s="212"/>
      <c r="S21" s="212"/>
      <c r="T21" s="212"/>
    </row>
    <row r="22" spans="1:20" ht="19.5" customHeight="1">
      <c r="A22" s="205" t="s">
        <v>17</v>
      </c>
      <c r="B22" s="206"/>
      <c r="C22" s="206"/>
      <c r="D22" s="206"/>
      <c r="E22" s="207"/>
      <c r="F22" s="213" t="s">
        <v>18</v>
      </c>
      <c r="G22" s="214"/>
      <c r="H22" s="214"/>
      <c r="I22" s="214"/>
      <c r="J22" s="214"/>
      <c r="K22" s="214"/>
      <c r="L22" s="215"/>
      <c r="M22" s="30"/>
      <c r="N22" s="211" t="s">
        <v>16</v>
      </c>
      <c r="O22" s="211"/>
      <c r="P22" s="211"/>
      <c r="Q22" s="216" t="s">
        <v>190</v>
      </c>
      <c r="R22" s="212"/>
      <c r="S22" s="212"/>
      <c r="T22" s="212"/>
    </row>
    <row r="23" spans="1:20" ht="11.25" customHeight="1">
      <c r="A23" s="38"/>
      <c r="B23" s="38"/>
      <c r="C23" s="38"/>
      <c r="D23" s="38"/>
      <c r="E23" s="38"/>
      <c r="F23" s="39"/>
      <c r="G23" s="39"/>
      <c r="H23" s="39"/>
      <c r="I23" s="39"/>
      <c r="J23" s="39"/>
      <c r="K23" s="39"/>
      <c r="L23" s="39"/>
      <c r="M23" s="30"/>
      <c r="N23" s="30"/>
      <c r="O23" s="40"/>
      <c r="P23" s="40"/>
      <c r="Q23" s="41"/>
      <c r="R23" s="41"/>
      <c r="S23" s="41"/>
      <c r="T23" s="41"/>
    </row>
    <row r="25" spans="1:20" ht="10.5" customHeight="1">
      <c r="B25" s="31"/>
      <c r="C25" s="42"/>
      <c r="D25" s="202" t="s">
        <v>19</v>
      </c>
      <c r="E25" s="202"/>
      <c r="F25" s="202"/>
      <c r="G25" s="31" t="s">
        <v>191</v>
      </c>
      <c r="H25" s="31"/>
      <c r="I25" s="31"/>
      <c r="M25" s="25" t="s">
        <v>192</v>
      </c>
    </row>
    <row r="26" spans="1:20">
      <c r="B26" s="30"/>
      <c r="C26" s="30"/>
      <c r="D26" s="30"/>
      <c r="E26" s="30"/>
      <c r="F26" s="30"/>
      <c r="G26" s="30"/>
      <c r="H26" s="30"/>
      <c r="I26" s="30"/>
      <c r="J26" s="43"/>
      <c r="K26" s="43"/>
      <c r="L26" s="43"/>
      <c r="M26" s="43"/>
      <c r="N26" s="44"/>
    </row>
    <row r="27" spans="1:20" ht="15" customHeight="1">
      <c r="B27" s="30"/>
      <c r="F27" s="45"/>
      <c r="G27" s="45"/>
      <c r="I27" s="45"/>
      <c r="J27" s="46"/>
      <c r="K27" s="46"/>
      <c r="L27" s="46"/>
      <c r="M27" s="46"/>
      <c r="N27" s="46"/>
    </row>
    <row r="28" spans="1:20" ht="15" customHeight="1">
      <c r="B28" s="30"/>
      <c r="C28" s="30"/>
      <c r="D28" s="45" t="s">
        <v>20</v>
      </c>
      <c r="G28" s="45"/>
      <c r="H28" s="45" t="s">
        <v>193</v>
      </c>
      <c r="I28" s="45"/>
      <c r="J28" s="46"/>
      <c r="K28" s="46"/>
      <c r="L28" s="46"/>
      <c r="M28" s="46" t="s">
        <v>194</v>
      </c>
      <c r="N28" s="46"/>
    </row>
    <row r="29" spans="1:20" ht="15.75" customHeight="1">
      <c r="B29" s="30"/>
      <c r="C29" s="30"/>
      <c r="G29" s="45"/>
      <c r="H29" s="45"/>
      <c r="I29" s="45"/>
      <c r="J29" s="46"/>
      <c r="K29" s="46"/>
      <c r="L29" s="46"/>
      <c r="M29" s="46"/>
      <c r="N29" s="46"/>
    </row>
    <row r="30" spans="1:20" ht="15" customHeight="1">
      <c r="B30" s="30"/>
      <c r="C30" s="203" t="s">
        <v>109</v>
      </c>
      <c r="D30" s="203"/>
      <c r="E30" s="203"/>
      <c r="F30" s="47"/>
      <c r="G30" s="47"/>
      <c r="H30" s="47"/>
      <c r="I30" s="47"/>
      <c r="J30" s="46"/>
      <c r="K30" s="46"/>
      <c r="L30" s="46"/>
      <c r="M30" s="46"/>
      <c r="N30" s="46"/>
    </row>
    <row r="31" spans="1:20" ht="9" customHeight="1">
      <c r="B31" s="30"/>
      <c r="C31" s="30"/>
      <c r="F31" s="47"/>
      <c r="G31" s="47"/>
      <c r="H31" s="47"/>
      <c r="I31" s="47"/>
      <c r="J31" s="46"/>
      <c r="K31" s="46"/>
      <c r="L31" s="46"/>
      <c r="M31" s="46"/>
      <c r="N31" s="46"/>
    </row>
    <row r="32" spans="1:20" ht="15" customHeight="1">
      <c r="B32" s="30"/>
      <c r="C32" s="30"/>
      <c r="J32" s="46"/>
      <c r="K32" s="204" t="s">
        <v>258</v>
      </c>
      <c r="L32" s="204"/>
      <c r="M32" s="204"/>
      <c r="N32" s="204"/>
      <c r="O32" s="204"/>
      <c r="P32" s="44"/>
    </row>
    <row r="33" ht="15" customHeight="1"/>
    <row r="34" ht="12.75" customHeight="1"/>
    <row r="35" ht="12.75" customHeight="1"/>
    <row r="36" ht="27" customHeight="1"/>
    <row r="38" ht="15" customHeight="1"/>
    <row r="39" ht="14.25" customHeight="1"/>
    <row r="40" ht="14.25" customHeight="1"/>
    <row r="41" ht="14.25" customHeight="1"/>
    <row r="42" ht="14.25" customHeight="1"/>
    <row r="43" ht="26.2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25.5" customHeight="1"/>
    <row r="89" ht="16.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3.5" customHeight="1"/>
    <row r="99" ht="13.5" customHeight="1"/>
    <row r="100" ht="15.7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24.75" customHeight="1"/>
    <row r="116" ht="37.5" customHeight="1"/>
    <row r="117" ht="25.5" customHeight="1"/>
    <row r="118" ht="40.5" customHeight="1"/>
    <row r="119" ht="30" customHeight="1"/>
    <row r="120" ht="33.75" customHeight="1"/>
    <row r="121" ht="38.25" customHeight="1"/>
    <row r="122" ht="30" customHeight="1"/>
    <row r="123" ht="36.75" customHeight="1"/>
    <row r="124" ht="14.25" customHeight="1"/>
    <row r="125" ht="14.25" customHeight="1"/>
    <row r="126" ht="24.75" customHeight="1"/>
    <row r="127" ht="25.5" customHeight="1"/>
    <row r="128" ht="28.5" customHeight="1"/>
    <row r="129" ht="24" customHeight="1"/>
    <row r="130" ht="34.5" customHeight="1"/>
    <row r="131" ht="38.25" customHeight="1"/>
    <row r="132" ht="26.25" customHeight="1"/>
    <row r="133" ht="26.25" customHeight="1"/>
    <row r="134" ht="26.25" customHeight="1"/>
    <row r="135" ht="14.25" customHeight="1"/>
    <row r="136" ht="36.7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spans="1:25" ht="14.25" customHeight="1"/>
    <row r="146" spans="1:25" ht="14.25" customHeight="1"/>
    <row r="147" spans="1:25" ht="14.25" customHeight="1"/>
    <row r="148" spans="1:25" ht="24.75" customHeight="1"/>
    <row r="149" spans="1:25" ht="24.75" customHeight="1"/>
    <row r="150" spans="1:25" ht="15" customHeight="1"/>
    <row r="151" spans="1:25" ht="15" customHeight="1"/>
    <row r="152" spans="1:25" ht="15" customHeight="1"/>
    <row r="153" spans="1:25" ht="15" customHeight="1"/>
    <row r="154" spans="1:25" ht="15" customHeight="1"/>
    <row r="156" spans="1:25">
      <c r="A156" s="48"/>
      <c r="B156" s="49"/>
      <c r="C156" s="49"/>
      <c r="D156" s="48"/>
      <c r="E156" s="48"/>
      <c r="F156" s="48"/>
      <c r="G156" s="48"/>
      <c r="H156" s="48"/>
      <c r="I156" s="48"/>
      <c r="J156" s="48"/>
      <c r="K156" s="48"/>
      <c r="L156" s="48"/>
      <c r="M156" s="48"/>
      <c r="N156" s="48"/>
      <c r="O156" s="48"/>
      <c r="P156" s="49"/>
      <c r="Q156" s="49"/>
      <c r="R156" s="49"/>
      <c r="S156" s="49"/>
      <c r="T156" s="49"/>
    </row>
    <row r="159" spans="1:25">
      <c r="Y159" s="25" t="s">
        <v>21</v>
      </c>
    </row>
    <row r="202" ht="12" customHeight="1"/>
    <row r="203" ht="26.25" customHeight="1"/>
    <row r="204" s="50" customFormat="1" ht="15" customHeight="1"/>
    <row r="205" s="50" customFormat="1" ht="27" customHeight="1"/>
    <row r="206" s="50" customFormat="1" ht="22.5" customHeight="1"/>
    <row r="207" s="50" customFormat="1" ht="15" customHeight="1"/>
    <row r="208" s="50" customFormat="1" ht="15" customHeight="1"/>
    <row r="209" spans="1:16" s="50" customFormat="1" ht="26.25" customHeight="1"/>
    <row r="210" spans="1:16" ht="25.5" customHeight="1"/>
    <row r="213" spans="1:16" s="51" customFormat="1" ht="15" customHeight="1"/>
    <row r="214" spans="1:16" s="51" customFormat="1" ht="16.5" customHeight="1"/>
    <row r="215" spans="1:16" s="51" customFormat="1" ht="26.25" customHeight="1"/>
    <row r="216" spans="1:16" s="51" customFormat="1" ht="15" customHeight="1"/>
    <row r="217" spans="1:16" s="51" customFormat="1" ht="30" customHeight="1"/>
    <row r="218" spans="1:16" s="51" customFormat="1" ht="22.5" customHeight="1"/>
    <row r="219" spans="1:16" s="51" customFormat="1" ht="22.5" customHeight="1"/>
    <row r="220" spans="1:16" s="51" customFormat="1" ht="22.5" customHeight="1"/>
    <row r="221" spans="1:16" s="51" customFormat="1" ht="22.5" customHeight="1"/>
    <row r="222" spans="1:16" s="51" customFormat="1" ht="22.5" customHeight="1"/>
    <row r="223" spans="1:16" s="51" customFormat="1" ht="15" customHeight="1"/>
    <row r="224" spans="1:16" s="51" customFormat="1" ht="15" customHeight="1">
      <c r="A224" s="52"/>
      <c r="B224" s="53"/>
      <c r="D224" s="52"/>
      <c r="E224" s="52"/>
      <c r="F224" s="52"/>
      <c r="G224" s="52"/>
      <c r="H224" s="52"/>
      <c r="I224" s="52"/>
      <c r="J224" s="52"/>
      <c r="K224" s="52"/>
      <c r="L224" s="52"/>
      <c r="M224" s="52"/>
      <c r="N224" s="52"/>
      <c r="O224" s="52"/>
      <c r="P224" s="52"/>
    </row>
    <row r="226" ht="15" customHeight="1"/>
    <row r="227" ht="15.75" customHeight="1"/>
    <row r="228" ht="15" customHeight="1"/>
    <row r="229" ht="26.25" customHeight="1"/>
    <row r="230" ht="15" customHeight="1"/>
    <row r="231" ht="15" customHeight="1"/>
    <row r="232" ht="15" customHeight="1"/>
    <row r="233" ht="15" customHeight="1"/>
    <row r="234" ht="15" customHeight="1"/>
    <row r="235" ht="15" customHeight="1"/>
    <row r="236" ht="15" customHeight="1"/>
    <row r="237" ht="15" customHeight="1"/>
    <row r="238" ht="15" customHeight="1"/>
    <row r="239" ht="38.25" customHeight="1"/>
    <row r="240" ht="15" customHeight="1"/>
    <row r="241" ht="15" customHeight="1"/>
    <row r="242" ht="15" customHeight="1"/>
    <row r="243" ht="15" customHeight="1"/>
    <row r="244" ht="15" customHeight="1"/>
    <row r="245" ht="15" customHeight="1"/>
    <row r="246" ht="15" customHeight="1"/>
    <row r="247" ht="15" customHeight="1"/>
    <row r="248" ht="15" customHeight="1"/>
    <row r="254" ht="15" customHeight="1"/>
    <row r="255" s="50" customFormat="1" ht="15" customHeight="1"/>
    <row r="256" s="50" customFormat="1" ht="12.75" customHeight="1"/>
    <row r="257" s="50" customFormat="1" ht="12.75" customHeight="1"/>
    <row r="258" s="50" customFormat="1" ht="12.75" customHeight="1"/>
    <row r="259" s="50" customFormat="1" ht="12.75" customHeight="1"/>
    <row r="260" s="50" customFormat="1" ht="12.75" customHeight="1"/>
    <row r="261" s="50" customFormat="1" ht="12.75" customHeight="1"/>
    <row r="262" s="50" customFormat="1" ht="12.75" customHeight="1"/>
    <row r="263" s="50" customFormat="1" ht="12.75" customHeight="1"/>
    <row r="264" s="50" customFormat="1" ht="12.75" customHeight="1"/>
    <row r="265" ht="15" customHeight="1"/>
    <row r="266" s="50" customFormat="1" ht="12.75" customHeight="1"/>
    <row r="267" s="50" customFormat="1" ht="12.75" customHeight="1"/>
    <row r="268" s="50" customFormat="1" ht="12.75" customHeight="1"/>
    <row r="269" s="50" customFormat="1" ht="12.75" customHeight="1"/>
    <row r="270" s="50" customFormat="1" ht="12.75" customHeight="1"/>
    <row r="271" s="50" customFormat="1" ht="12.75" customHeight="1"/>
    <row r="272" s="54" customFormat="1" ht="12.75" customHeight="1"/>
    <row r="273" s="54" customFormat="1" ht="12.75" customHeight="1"/>
    <row r="274" s="54" customFormat="1" ht="12.75" customHeight="1"/>
    <row r="275" s="55" customFormat="1"/>
    <row r="276" s="55" customFormat="1"/>
    <row r="277" s="55" customFormat="1" ht="16.5" customHeight="1"/>
    <row r="278" ht="15" customHeight="1"/>
    <row r="279" ht="15" customHeight="1"/>
    <row r="280" ht="15" customHeight="1"/>
    <row r="281" ht="30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39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6" ht="10.5" customHeight="1"/>
    <row r="298" s="50" customFormat="1" ht="15" customHeight="1"/>
    <row r="299" s="50" customFormat="1" ht="15" customHeight="1"/>
    <row r="300" s="50" customFormat="1" ht="15" customHeight="1"/>
    <row r="301" s="50" customFormat="1" ht="15" customHeight="1"/>
    <row r="302" s="50" customFormat="1" ht="15" customHeight="1"/>
    <row r="303" s="50" customFormat="1" ht="15" customHeight="1"/>
    <row r="304" s="50" customFormat="1" ht="15" customHeight="1"/>
    <row r="305" s="50" customFormat="1" ht="15" customHeight="1"/>
    <row r="306" s="50" customFormat="1" ht="15" customHeight="1"/>
  </sheetData>
  <mergeCells count="45">
    <mergeCell ref="A12:E12"/>
    <mergeCell ref="F12:J12"/>
    <mergeCell ref="K12:L12"/>
    <mergeCell ref="N10:T14"/>
    <mergeCell ref="R1:T1"/>
    <mergeCell ref="A6:T7"/>
    <mergeCell ref="A10:E10"/>
    <mergeCell ref="A11:E11"/>
    <mergeCell ref="F11:L11"/>
    <mergeCell ref="A1:L3"/>
    <mergeCell ref="F15:J15"/>
    <mergeCell ref="A16:E16"/>
    <mergeCell ref="F16:L16"/>
    <mergeCell ref="A13:E13"/>
    <mergeCell ref="F13:J13"/>
    <mergeCell ref="A14:E14"/>
    <mergeCell ref="F14:J14"/>
    <mergeCell ref="A15:E15"/>
    <mergeCell ref="Q17:T17"/>
    <mergeCell ref="A18:E18"/>
    <mergeCell ref="F18:L18"/>
    <mergeCell ref="N18:P18"/>
    <mergeCell ref="Q18:T18"/>
    <mergeCell ref="A17:E17"/>
    <mergeCell ref="F17:L17"/>
    <mergeCell ref="N17:P17"/>
    <mergeCell ref="Q19:T19"/>
    <mergeCell ref="A20:E20"/>
    <mergeCell ref="F20:L20"/>
    <mergeCell ref="N20:P20"/>
    <mergeCell ref="Q20:T20"/>
    <mergeCell ref="A19:E19"/>
    <mergeCell ref="F19:L19"/>
    <mergeCell ref="N19:P19"/>
    <mergeCell ref="Q21:T21"/>
    <mergeCell ref="A22:E22"/>
    <mergeCell ref="F22:L22"/>
    <mergeCell ref="N22:P22"/>
    <mergeCell ref="Q22:T22"/>
    <mergeCell ref="D25:F25"/>
    <mergeCell ref="C30:E30"/>
    <mergeCell ref="K32:O32"/>
    <mergeCell ref="A21:E21"/>
    <mergeCell ref="F21:L21"/>
    <mergeCell ref="N21:P21"/>
  </mergeCells>
  <hyperlinks>
    <hyperlink ref="F21" r:id="rId1" xr:uid="{00000000-0004-0000-0000-000000000000}"/>
    <hyperlink ref="Q22" r:id="rId2" xr:uid="{00000000-0004-0000-0000-000001000000}"/>
  </hyperlinks>
  <printOptions horizontalCentered="1"/>
  <pageMargins left="0.70866141732283472" right="0.70866141732283472" top="0.25" bottom="0.74803149606299213" header="0.13" footer="0.31496062992125984"/>
  <pageSetup paperSize="9" orientation="landscape" r:id="rId3"/>
  <rowBreaks count="3" manualBreakCount="3">
    <brk id="32" max="40" man="1"/>
    <brk id="224" max="40" man="1"/>
    <brk id="295" max="40" man="1"/>
  </rowBreaks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22"/>
  <sheetViews>
    <sheetView view="pageBreakPreview" zoomScale="130" zoomScaleNormal="100" zoomScaleSheetLayoutView="130" workbookViewId="0">
      <selection activeCell="L5" sqref="L5"/>
    </sheetView>
  </sheetViews>
  <sheetFormatPr defaultRowHeight="14.25"/>
  <cols>
    <col min="1" max="1" width="31.85546875" style="62" customWidth="1"/>
    <col min="2" max="2" width="3.85546875" style="62" bestFit="1" customWidth="1"/>
    <col min="3" max="9" width="8.140625" style="62" customWidth="1"/>
    <col min="10" max="10" width="12.140625" style="62" customWidth="1"/>
    <col min="11" max="16384" width="9.140625" style="62"/>
  </cols>
  <sheetData>
    <row r="1" spans="1:10" ht="15">
      <c r="A1" s="58" t="s">
        <v>129</v>
      </c>
      <c r="B1" s="59"/>
      <c r="C1" s="59"/>
      <c r="D1" s="60"/>
      <c r="E1" s="61"/>
      <c r="F1" s="60"/>
    </row>
    <row r="2" spans="1:10" ht="42.75">
      <c r="A2" s="63" t="s">
        <v>22</v>
      </c>
      <c r="B2" s="64" t="s">
        <v>79</v>
      </c>
      <c r="C2" s="65" t="s">
        <v>156</v>
      </c>
      <c r="D2" s="66" t="s">
        <v>127</v>
      </c>
      <c r="E2" s="66" t="s">
        <v>27</v>
      </c>
      <c r="F2" s="66" t="s">
        <v>28</v>
      </c>
      <c r="G2" s="66" t="s">
        <v>29</v>
      </c>
      <c r="H2" s="66" t="s">
        <v>30</v>
      </c>
      <c r="I2" s="66" t="s">
        <v>31</v>
      </c>
      <c r="J2" s="67" t="s">
        <v>120</v>
      </c>
    </row>
    <row r="3" spans="1:10">
      <c r="A3" s="68" t="s">
        <v>33</v>
      </c>
      <c r="B3" s="69" t="s">
        <v>34</v>
      </c>
      <c r="C3" s="69">
        <v>1</v>
      </c>
      <c r="D3" s="70">
        <v>2</v>
      </c>
      <c r="E3" s="69">
        <v>3</v>
      </c>
      <c r="F3" s="70">
        <v>4</v>
      </c>
      <c r="G3" s="69">
        <v>5</v>
      </c>
      <c r="H3" s="70">
        <v>6</v>
      </c>
      <c r="I3" s="69">
        <v>7</v>
      </c>
      <c r="J3" s="71">
        <v>8</v>
      </c>
    </row>
    <row r="4" spans="1:10" ht="19.5" customHeight="1">
      <c r="A4" s="72" t="s">
        <v>195</v>
      </c>
      <c r="B4" s="70">
        <v>1</v>
      </c>
      <c r="C4" s="167">
        <f>C5+C6+C7+C8+C9+C10+C11+C12</f>
        <v>25</v>
      </c>
      <c r="D4" s="167">
        <f t="shared" ref="D4:I4" si="0">D5+D6+D7+D8+D9+D10+D11+D12</f>
        <v>1</v>
      </c>
      <c r="E4" s="167">
        <f t="shared" si="0"/>
        <v>6</v>
      </c>
      <c r="F4" s="167">
        <f t="shared" si="0"/>
        <v>7</v>
      </c>
      <c r="G4" s="167">
        <f t="shared" si="0"/>
        <v>8</v>
      </c>
      <c r="H4" s="167">
        <f t="shared" si="0"/>
        <v>3</v>
      </c>
      <c r="I4" s="167">
        <f t="shared" si="0"/>
        <v>0</v>
      </c>
      <c r="J4" s="73"/>
    </row>
    <row r="5" spans="1:10" ht="19.5" customHeight="1">
      <c r="A5" s="74" t="s">
        <v>53</v>
      </c>
      <c r="B5" s="70">
        <v>2</v>
      </c>
      <c r="C5" s="164">
        <f t="shared" ref="C5:C12" si="1">D5+E5+F5+G5+H5+I5+J5</f>
        <v>1</v>
      </c>
      <c r="D5" s="70"/>
      <c r="E5" s="70"/>
      <c r="F5" s="70"/>
      <c r="G5" s="70">
        <v>1</v>
      </c>
      <c r="H5" s="70"/>
      <c r="I5" s="71"/>
      <c r="J5" s="75"/>
    </row>
    <row r="6" spans="1:10" ht="19.5" customHeight="1">
      <c r="A6" s="76" t="s">
        <v>163</v>
      </c>
      <c r="B6" s="70">
        <v>3</v>
      </c>
      <c r="C6" s="164">
        <f t="shared" si="1"/>
        <v>2</v>
      </c>
      <c r="D6" s="70"/>
      <c r="E6" s="70">
        <v>1</v>
      </c>
      <c r="F6" s="70">
        <v>1</v>
      </c>
      <c r="G6" s="70"/>
      <c r="H6" s="70"/>
      <c r="I6" s="71"/>
      <c r="J6" s="73"/>
    </row>
    <row r="7" spans="1:10" ht="19.5" customHeight="1">
      <c r="A7" s="74" t="s">
        <v>164</v>
      </c>
      <c r="B7" s="70">
        <v>4</v>
      </c>
      <c r="C7" s="164">
        <f t="shared" si="1"/>
        <v>2</v>
      </c>
      <c r="D7" s="70"/>
      <c r="E7" s="70">
        <v>1</v>
      </c>
      <c r="F7" s="70"/>
      <c r="G7" s="70">
        <v>1</v>
      </c>
      <c r="H7" s="70"/>
      <c r="I7" s="71"/>
      <c r="J7" s="73"/>
    </row>
    <row r="8" spans="1:10" ht="19.5" customHeight="1">
      <c r="A8" s="74" t="s">
        <v>165</v>
      </c>
      <c r="B8" s="70">
        <v>5</v>
      </c>
      <c r="C8" s="164">
        <f t="shared" si="1"/>
        <v>6</v>
      </c>
      <c r="D8" s="70">
        <v>1</v>
      </c>
      <c r="E8" s="70">
        <v>3</v>
      </c>
      <c r="F8" s="70">
        <v>1</v>
      </c>
      <c r="G8" s="70">
        <v>1</v>
      </c>
      <c r="H8" s="70"/>
      <c r="I8" s="71"/>
      <c r="J8" s="73"/>
    </row>
    <row r="9" spans="1:10" ht="19.5" customHeight="1">
      <c r="A9" s="76" t="s">
        <v>166</v>
      </c>
      <c r="B9" s="70">
        <v>6</v>
      </c>
      <c r="C9" s="164">
        <f t="shared" si="1"/>
        <v>0</v>
      </c>
      <c r="D9" s="70"/>
      <c r="E9" s="70"/>
      <c r="F9" s="70"/>
      <c r="G9" s="70"/>
      <c r="H9" s="70"/>
      <c r="I9" s="71"/>
      <c r="J9" s="73"/>
    </row>
    <row r="10" spans="1:10" ht="19.5" customHeight="1">
      <c r="A10" s="74" t="s">
        <v>167</v>
      </c>
      <c r="B10" s="70">
        <v>7</v>
      </c>
      <c r="C10" s="164">
        <f t="shared" si="1"/>
        <v>0</v>
      </c>
      <c r="D10" s="70"/>
      <c r="E10" s="70"/>
      <c r="F10" s="70"/>
      <c r="G10" s="70"/>
      <c r="H10" s="70"/>
      <c r="I10" s="71"/>
      <c r="J10" s="73"/>
    </row>
    <row r="11" spans="1:10" ht="19.5" customHeight="1">
      <c r="A11" s="76" t="s">
        <v>168</v>
      </c>
      <c r="B11" s="70">
        <v>8</v>
      </c>
      <c r="C11" s="164">
        <f t="shared" si="1"/>
        <v>10</v>
      </c>
      <c r="D11" s="70">
        <v>0</v>
      </c>
      <c r="E11" s="70">
        <v>0</v>
      </c>
      <c r="F11" s="70">
        <v>4</v>
      </c>
      <c r="G11" s="70">
        <v>4</v>
      </c>
      <c r="H11" s="70">
        <v>2</v>
      </c>
      <c r="I11" s="71"/>
      <c r="J11" s="73"/>
    </row>
    <row r="12" spans="1:10" ht="19.5" customHeight="1">
      <c r="A12" s="74" t="s">
        <v>169</v>
      </c>
      <c r="B12" s="70">
        <v>9</v>
      </c>
      <c r="C12" s="164">
        <f t="shared" si="1"/>
        <v>4</v>
      </c>
      <c r="D12" s="70">
        <v>0</v>
      </c>
      <c r="E12" s="70">
        <v>1</v>
      </c>
      <c r="F12" s="70">
        <v>1</v>
      </c>
      <c r="G12" s="70">
        <v>1</v>
      </c>
      <c r="H12" s="70">
        <v>1</v>
      </c>
      <c r="I12" s="71">
        <v>0</v>
      </c>
      <c r="J12" s="73">
        <v>0</v>
      </c>
    </row>
    <row r="13" spans="1:10" ht="19.5" customHeight="1">
      <c r="A13" s="77" t="s">
        <v>196</v>
      </c>
      <c r="B13" s="167">
        <v>10</v>
      </c>
      <c r="C13" s="167">
        <f>D13+E13+F13+G13+H13+I13+J13</f>
        <v>10</v>
      </c>
      <c r="D13" s="167">
        <f t="shared" ref="D13:J13" si="2">D14+D15+D16+D17+D18+D19+D20+D21</f>
        <v>1</v>
      </c>
      <c r="E13" s="167">
        <f t="shared" si="2"/>
        <v>2</v>
      </c>
      <c r="F13" s="167">
        <f t="shared" si="2"/>
        <v>2</v>
      </c>
      <c r="G13" s="167">
        <f t="shared" si="2"/>
        <v>4</v>
      </c>
      <c r="H13" s="167">
        <f t="shared" si="2"/>
        <v>1</v>
      </c>
      <c r="I13" s="167">
        <f t="shared" si="2"/>
        <v>0</v>
      </c>
      <c r="J13" s="167">
        <f t="shared" si="2"/>
        <v>0</v>
      </c>
    </row>
    <row r="14" spans="1:10" ht="19.5" customHeight="1">
      <c r="A14" s="78" t="s">
        <v>53</v>
      </c>
      <c r="B14" s="70">
        <v>11</v>
      </c>
      <c r="C14" s="168">
        <f t="shared" ref="C14:C21" si="3">D14+E14+F14+G14+H14+I14+J14</f>
        <v>0</v>
      </c>
      <c r="D14" s="70"/>
      <c r="E14" s="70"/>
      <c r="F14" s="70"/>
      <c r="G14" s="70"/>
      <c r="H14" s="70"/>
      <c r="I14" s="71"/>
      <c r="J14" s="75"/>
    </row>
    <row r="15" spans="1:10" ht="26.25" customHeight="1">
      <c r="A15" s="79" t="s">
        <v>163</v>
      </c>
      <c r="B15" s="70">
        <v>12</v>
      </c>
      <c r="C15" s="168">
        <f t="shared" si="3"/>
        <v>2</v>
      </c>
      <c r="D15" s="70"/>
      <c r="E15" s="70">
        <v>1</v>
      </c>
      <c r="F15" s="70">
        <v>1</v>
      </c>
      <c r="G15" s="70"/>
      <c r="H15" s="70"/>
      <c r="I15" s="71"/>
      <c r="J15" s="73"/>
    </row>
    <row r="16" spans="1:10" ht="19.5" customHeight="1">
      <c r="A16" s="78" t="s">
        <v>164</v>
      </c>
      <c r="B16" s="70">
        <v>13</v>
      </c>
      <c r="C16" s="168">
        <f t="shared" si="3"/>
        <v>1</v>
      </c>
      <c r="D16" s="70"/>
      <c r="E16" s="70"/>
      <c r="F16" s="70"/>
      <c r="G16" s="70">
        <v>1</v>
      </c>
      <c r="H16" s="70"/>
      <c r="I16" s="71"/>
      <c r="J16" s="73"/>
    </row>
    <row r="17" spans="1:10" ht="19.5" customHeight="1">
      <c r="A17" s="78" t="s">
        <v>165</v>
      </c>
      <c r="B17" s="70">
        <v>14</v>
      </c>
      <c r="C17" s="168">
        <f t="shared" si="3"/>
        <v>2</v>
      </c>
      <c r="D17" s="70">
        <v>1</v>
      </c>
      <c r="E17" s="70"/>
      <c r="F17" s="70"/>
      <c r="G17" s="70">
        <v>1</v>
      </c>
      <c r="H17" s="70"/>
      <c r="I17" s="71"/>
      <c r="J17" s="73"/>
    </row>
    <row r="18" spans="1:10" ht="19.5" customHeight="1">
      <c r="A18" s="79" t="s">
        <v>166</v>
      </c>
      <c r="B18" s="70">
        <v>15</v>
      </c>
      <c r="C18" s="168">
        <f t="shared" si="3"/>
        <v>0</v>
      </c>
      <c r="D18" s="70"/>
      <c r="E18" s="70"/>
      <c r="F18" s="70"/>
      <c r="G18" s="70"/>
      <c r="H18" s="70"/>
      <c r="I18" s="71"/>
      <c r="J18" s="73"/>
    </row>
    <row r="19" spans="1:10" ht="19.5" customHeight="1">
      <c r="A19" s="78" t="s">
        <v>167</v>
      </c>
      <c r="B19" s="70">
        <v>16</v>
      </c>
      <c r="C19" s="168">
        <f t="shared" si="3"/>
        <v>0</v>
      </c>
      <c r="D19" s="70"/>
      <c r="E19" s="70"/>
      <c r="F19" s="70"/>
      <c r="G19" s="70"/>
      <c r="H19" s="70"/>
      <c r="I19" s="71"/>
      <c r="J19" s="73"/>
    </row>
    <row r="20" spans="1:10" ht="19.5" customHeight="1">
      <c r="A20" s="79" t="s">
        <v>168</v>
      </c>
      <c r="B20" s="70">
        <v>17</v>
      </c>
      <c r="C20" s="168">
        <f t="shared" si="3"/>
        <v>4</v>
      </c>
      <c r="D20" s="70"/>
      <c r="E20" s="70"/>
      <c r="F20" s="70">
        <v>1</v>
      </c>
      <c r="G20" s="70">
        <v>2</v>
      </c>
      <c r="H20" s="70">
        <v>1</v>
      </c>
      <c r="I20" s="71"/>
      <c r="J20" s="73"/>
    </row>
    <row r="21" spans="1:10" ht="19.5" customHeight="1">
      <c r="A21" s="78" t="s">
        <v>169</v>
      </c>
      <c r="B21" s="70">
        <v>18</v>
      </c>
      <c r="C21" s="168">
        <f t="shared" si="3"/>
        <v>1</v>
      </c>
      <c r="D21" s="70">
        <v>0</v>
      </c>
      <c r="E21" s="70">
        <v>1</v>
      </c>
      <c r="F21" s="70"/>
      <c r="G21" s="70"/>
      <c r="H21" s="70"/>
      <c r="I21" s="71">
        <v>0</v>
      </c>
      <c r="J21" s="73">
        <v>0</v>
      </c>
    </row>
    <row r="22" spans="1:10" s="81" customFormat="1" ht="15">
      <c r="A22" s="80" t="s">
        <v>197</v>
      </c>
    </row>
  </sheetData>
  <pageMargins left="0.70866141732283505" right="0.70866141732283505" top="0.74803149606299202" bottom="0.74803149606299202" header="0.31496062992126" footer="0.31496062992126"/>
  <pageSetup paperSize="9" scale="9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73"/>
  <sheetViews>
    <sheetView tabSelected="1" view="pageBreakPreview" topLeftCell="A15" zoomScale="130" zoomScaleNormal="100" zoomScaleSheetLayoutView="130" workbookViewId="0">
      <selection activeCell="E7" sqref="E7:L24"/>
    </sheetView>
  </sheetViews>
  <sheetFormatPr defaultRowHeight="12.75"/>
  <cols>
    <col min="1" max="1" width="15.140625" style="16" customWidth="1"/>
    <col min="2" max="2" width="21.5703125" style="16" customWidth="1"/>
    <col min="3" max="3" width="3.85546875" style="16" bestFit="1" customWidth="1"/>
    <col min="4" max="4" width="7.28515625" style="16" customWidth="1"/>
    <col min="5" max="5" width="8.28515625" style="16" customWidth="1"/>
    <col min="6" max="6" width="7.28515625" style="16" customWidth="1"/>
    <col min="7" max="7" width="7.5703125" style="16" customWidth="1"/>
    <col min="8" max="8" width="8" style="16" bestFit="1" customWidth="1"/>
    <col min="9" max="9" width="5.85546875" style="16" customWidth="1"/>
    <col min="10" max="10" width="8" style="16" bestFit="1" customWidth="1"/>
    <col min="11" max="11" width="7.140625" style="16" customWidth="1"/>
    <col min="12" max="12" width="8" style="16" bestFit="1" customWidth="1"/>
    <col min="13" max="16" width="7.140625" style="16" customWidth="1"/>
    <col min="17" max="17" width="9.28515625" style="16" customWidth="1"/>
    <col min="18" max="18" width="9.140625" style="16" customWidth="1"/>
    <col min="19" max="19" width="8.140625" style="16" customWidth="1"/>
    <col min="20" max="16384" width="9.140625" style="16"/>
  </cols>
  <sheetData>
    <row r="1" spans="1:14">
      <c r="A1" s="122" t="s">
        <v>178</v>
      </c>
      <c r="B1" s="122"/>
      <c r="C1" s="122"/>
      <c r="D1" s="122"/>
      <c r="E1" s="122"/>
      <c r="F1" s="122"/>
      <c r="G1" s="14"/>
      <c r="H1" s="14"/>
      <c r="I1" s="14"/>
      <c r="J1" s="14"/>
      <c r="K1" s="14"/>
      <c r="L1" s="14"/>
      <c r="M1" s="14"/>
      <c r="N1" s="14"/>
    </row>
    <row r="2" spans="1:14" ht="15" customHeight="1">
      <c r="A2" s="248" t="s">
        <v>22</v>
      </c>
      <c r="B2" s="249"/>
      <c r="C2" s="241" t="s">
        <v>79</v>
      </c>
      <c r="D2" s="241" t="s">
        <v>4</v>
      </c>
      <c r="E2" s="231" t="s">
        <v>23</v>
      </c>
      <c r="G2" s="234" t="s">
        <v>52</v>
      </c>
      <c r="H2" s="235"/>
      <c r="I2" s="235"/>
      <c r="J2" s="235"/>
      <c r="K2" s="235"/>
      <c r="L2" s="236"/>
    </row>
    <row r="3" spans="1:14" ht="15" customHeight="1">
      <c r="A3" s="250"/>
      <c r="B3" s="251"/>
      <c r="C3" s="242"/>
      <c r="D3" s="242"/>
      <c r="E3" s="244"/>
      <c r="F3" s="237" t="s">
        <v>25</v>
      </c>
      <c r="G3" s="239" t="s">
        <v>175</v>
      </c>
      <c r="H3" s="124"/>
      <c r="I3" s="231" t="s">
        <v>54</v>
      </c>
      <c r="J3" s="124"/>
      <c r="K3" s="231" t="s">
        <v>55</v>
      </c>
      <c r="L3" s="23"/>
    </row>
    <row r="4" spans="1:14">
      <c r="A4" s="252"/>
      <c r="B4" s="253"/>
      <c r="C4" s="243"/>
      <c r="D4" s="243"/>
      <c r="E4" s="232"/>
      <c r="F4" s="238"/>
      <c r="G4" s="240"/>
      <c r="H4" s="108" t="s">
        <v>25</v>
      </c>
      <c r="I4" s="232"/>
      <c r="J4" s="108" t="s">
        <v>25</v>
      </c>
      <c r="K4" s="232"/>
      <c r="L4" s="108" t="s">
        <v>25</v>
      </c>
    </row>
    <row r="5" spans="1:14">
      <c r="A5" s="254" t="s">
        <v>33</v>
      </c>
      <c r="B5" s="255"/>
      <c r="C5" s="107" t="s">
        <v>34</v>
      </c>
      <c r="D5" s="107" t="s">
        <v>110</v>
      </c>
      <c r="E5" s="107">
        <v>1</v>
      </c>
      <c r="F5" s="111">
        <v>2</v>
      </c>
      <c r="G5" s="107">
        <v>3</v>
      </c>
      <c r="H5" s="111">
        <v>4</v>
      </c>
      <c r="I5" s="107">
        <v>5</v>
      </c>
      <c r="J5" s="111">
        <v>6</v>
      </c>
      <c r="K5" s="107">
        <v>7</v>
      </c>
      <c r="L5" s="112">
        <v>8</v>
      </c>
    </row>
    <row r="6" spans="1:14" ht="26.25" customHeight="1">
      <c r="A6" s="256" t="s">
        <v>210</v>
      </c>
      <c r="B6" s="257"/>
      <c r="C6" s="107">
        <v>1</v>
      </c>
      <c r="D6" s="107"/>
      <c r="E6" s="127">
        <f t="shared" ref="E6:L6" si="0">SUM(E7:E24)</f>
        <v>373</v>
      </c>
      <c r="F6" s="127">
        <f t="shared" si="0"/>
        <v>150</v>
      </c>
      <c r="G6" s="127">
        <f t="shared" si="0"/>
        <v>84</v>
      </c>
      <c r="H6" s="127">
        <f t="shared" si="0"/>
        <v>40</v>
      </c>
      <c r="I6" s="127">
        <f t="shared" si="0"/>
        <v>123</v>
      </c>
      <c r="J6" s="127">
        <f t="shared" si="0"/>
        <v>52</v>
      </c>
      <c r="K6" s="127">
        <f t="shared" si="0"/>
        <v>166</v>
      </c>
      <c r="L6" s="127">
        <f t="shared" si="0"/>
        <v>58</v>
      </c>
    </row>
    <row r="7" spans="1:14">
      <c r="A7" s="128" t="s">
        <v>101</v>
      </c>
      <c r="B7" s="109"/>
      <c r="C7" s="107">
        <v>2</v>
      </c>
      <c r="D7" s="107">
        <v>31002</v>
      </c>
      <c r="E7" s="107">
        <f>G7+I7+K7</f>
        <v>60</v>
      </c>
      <c r="F7" s="173">
        <f t="shared" ref="F7:F23" si="1">H7+J7+L7</f>
        <v>23</v>
      </c>
      <c r="G7" s="107">
        <v>19</v>
      </c>
      <c r="H7" s="107">
        <v>6</v>
      </c>
      <c r="I7" s="107">
        <v>17</v>
      </c>
      <c r="J7" s="107">
        <v>7</v>
      </c>
      <c r="K7" s="107">
        <v>24</v>
      </c>
      <c r="L7" s="108">
        <v>10</v>
      </c>
    </row>
    <row r="8" spans="1:14">
      <c r="A8" s="128" t="s">
        <v>100</v>
      </c>
      <c r="B8" s="109"/>
      <c r="C8" s="107">
        <v>3</v>
      </c>
      <c r="D8" s="107">
        <v>28002</v>
      </c>
      <c r="E8" s="169">
        <f t="shared" ref="E8:E23" si="2">G8+I8+K8</f>
        <v>60</v>
      </c>
      <c r="F8" s="173">
        <f t="shared" si="1"/>
        <v>44</v>
      </c>
      <c r="G8" s="107">
        <v>20</v>
      </c>
      <c r="H8" s="107">
        <v>18</v>
      </c>
      <c r="I8" s="107">
        <v>16</v>
      </c>
      <c r="J8" s="107">
        <v>10</v>
      </c>
      <c r="K8" s="107">
        <v>24</v>
      </c>
      <c r="L8" s="108">
        <v>16</v>
      </c>
    </row>
    <row r="9" spans="1:14">
      <c r="A9" s="128" t="s">
        <v>43</v>
      </c>
      <c r="B9" s="129"/>
      <c r="C9" s="107">
        <v>4</v>
      </c>
      <c r="D9" s="107">
        <v>76001</v>
      </c>
      <c r="E9" s="169">
        <f t="shared" si="2"/>
        <v>0</v>
      </c>
      <c r="F9" s="173">
        <f t="shared" si="1"/>
        <v>0</v>
      </c>
      <c r="G9" s="107"/>
      <c r="H9" s="107"/>
      <c r="I9" s="107"/>
      <c r="J9" s="107"/>
      <c r="K9" s="107"/>
      <c r="L9" s="108"/>
    </row>
    <row r="10" spans="1:14">
      <c r="A10" s="128" t="s">
        <v>45</v>
      </c>
      <c r="B10" s="130"/>
      <c r="C10" s="107">
        <v>5</v>
      </c>
      <c r="D10" s="107">
        <v>39002</v>
      </c>
      <c r="E10" s="169">
        <f t="shared" si="2"/>
        <v>0</v>
      </c>
      <c r="F10" s="173">
        <f t="shared" si="1"/>
        <v>0</v>
      </c>
      <c r="G10" s="107"/>
      <c r="H10" s="107"/>
      <c r="I10" s="107"/>
      <c r="J10" s="107"/>
      <c r="K10" s="107"/>
      <c r="L10" s="108"/>
    </row>
    <row r="11" spans="1:14">
      <c r="A11" s="128" t="s">
        <v>134</v>
      </c>
      <c r="B11" s="129"/>
      <c r="C11" s="107">
        <v>6</v>
      </c>
      <c r="D11" s="107">
        <v>11000</v>
      </c>
      <c r="E11" s="169">
        <f t="shared" si="2"/>
        <v>50</v>
      </c>
      <c r="F11" s="173">
        <f t="shared" si="1"/>
        <v>21</v>
      </c>
      <c r="G11" s="107">
        <v>10</v>
      </c>
      <c r="H11" s="107">
        <v>3</v>
      </c>
      <c r="I11" s="107">
        <v>16</v>
      </c>
      <c r="J11" s="107">
        <v>7</v>
      </c>
      <c r="K11" s="107">
        <v>24</v>
      </c>
      <c r="L11" s="108">
        <v>11</v>
      </c>
    </row>
    <row r="12" spans="1:14">
      <c r="A12" s="128" t="s">
        <v>135</v>
      </c>
      <c r="B12" s="129"/>
      <c r="C12" s="107">
        <v>7</v>
      </c>
      <c r="D12" s="107">
        <v>14000</v>
      </c>
      <c r="E12" s="169">
        <f t="shared" si="2"/>
        <v>77</v>
      </c>
      <c r="F12" s="173">
        <f t="shared" si="1"/>
        <v>0</v>
      </c>
      <c r="G12" s="107">
        <v>18</v>
      </c>
      <c r="H12" s="107">
        <v>0</v>
      </c>
      <c r="I12" s="107">
        <v>26</v>
      </c>
      <c r="J12" s="107">
        <v>0</v>
      </c>
      <c r="K12" s="107">
        <v>33</v>
      </c>
      <c r="L12" s="108">
        <v>0</v>
      </c>
    </row>
    <row r="13" spans="1:14">
      <c r="A13" s="128" t="s">
        <v>136</v>
      </c>
      <c r="B13" s="129"/>
      <c r="C13" s="107">
        <v>8</v>
      </c>
      <c r="D13" s="107">
        <v>21002</v>
      </c>
      <c r="E13" s="169"/>
      <c r="F13" s="173">
        <f t="shared" si="1"/>
        <v>0</v>
      </c>
      <c r="G13" s="107"/>
      <c r="H13" s="107"/>
      <c r="I13" s="107"/>
      <c r="J13" s="107"/>
      <c r="K13" s="107"/>
      <c r="L13" s="108"/>
    </row>
    <row r="14" spans="1:14">
      <c r="A14" s="128" t="s">
        <v>98</v>
      </c>
      <c r="B14" s="129"/>
      <c r="C14" s="107">
        <v>9</v>
      </c>
      <c r="D14" s="107">
        <v>19002</v>
      </c>
      <c r="E14" s="169"/>
      <c r="F14" s="173"/>
      <c r="G14" s="107"/>
      <c r="H14" s="107"/>
      <c r="I14" s="107"/>
      <c r="J14" s="107"/>
      <c r="K14" s="107"/>
      <c r="L14" s="108"/>
    </row>
    <row r="15" spans="1:14">
      <c r="A15" s="174"/>
      <c r="B15" s="174"/>
      <c r="C15" s="174"/>
      <c r="D15" s="174"/>
      <c r="E15" s="174"/>
      <c r="F15" s="174"/>
      <c r="G15" s="174"/>
      <c r="H15" s="174"/>
      <c r="I15" s="174"/>
      <c r="J15" s="174"/>
      <c r="K15" s="174"/>
      <c r="L15" s="174"/>
    </row>
    <row r="16" spans="1:14">
      <c r="A16" s="175"/>
      <c r="B16" s="166"/>
      <c r="C16" s="170">
        <v>11</v>
      </c>
      <c r="D16" s="170">
        <v>72001</v>
      </c>
      <c r="E16" s="170">
        <f t="shared" si="2"/>
        <v>0</v>
      </c>
      <c r="F16" s="176">
        <f t="shared" si="1"/>
        <v>0</v>
      </c>
      <c r="G16" s="170"/>
      <c r="H16" s="170"/>
      <c r="I16" s="170"/>
      <c r="J16" s="170"/>
      <c r="K16" s="170"/>
      <c r="L16" s="170"/>
    </row>
    <row r="17" spans="1:20">
      <c r="A17" s="177" t="s">
        <v>106</v>
      </c>
      <c r="B17" s="166"/>
      <c r="C17" s="170">
        <v>12</v>
      </c>
      <c r="D17" s="170">
        <v>83002</v>
      </c>
      <c r="E17" s="170">
        <f t="shared" si="2"/>
        <v>0</v>
      </c>
      <c r="F17" s="176">
        <f t="shared" si="1"/>
        <v>0</v>
      </c>
      <c r="G17" s="170"/>
      <c r="H17" s="170"/>
      <c r="I17" s="170"/>
      <c r="J17" s="170"/>
      <c r="K17" s="170"/>
      <c r="L17" s="170"/>
    </row>
    <row r="18" spans="1:20">
      <c r="A18" s="128" t="s">
        <v>138</v>
      </c>
      <c r="B18" s="129"/>
      <c r="C18" s="107">
        <v>13</v>
      </c>
      <c r="D18" s="107">
        <v>86000</v>
      </c>
      <c r="E18" s="169">
        <f t="shared" si="2"/>
        <v>0</v>
      </c>
      <c r="F18" s="173">
        <f t="shared" si="1"/>
        <v>0</v>
      </c>
      <c r="G18" s="107"/>
      <c r="H18" s="107"/>
      <c r="I18" s="107"/>
      <c r="J18" s="107"/>
      <c r="K18" s="107"/>
      <c r="L18" s="108"/>
    </row>
    <row r="19" spans="1:20">
      <c r="A19" s="128" t="s">
        <v>107</v>
      </c>
      <c r="B19" s="129"/>
      <c r="C19" s="107">
        <v>14</v>
      </c>
      <c r="D19" s="107">
        <v>90002</v>
      </c>
      <c r="E19" s="169">
        <f t="shared" si="2"/>
        <v>0</v>
      </c>
      <c r="F19" s="173">
        <f t="shared" si="1"/>
        <v>0</v>
      </c>
      <c r="G19" s="107"/>
      <c r="H19" s="107"/>
      <c r="I19" s="107"/>
      <c r="J19" s="107"/>
      <c r="K19" s="107"/>
      <c r="L19" s="108"/>
    </row>
    <row r="20" spans="1:20">
      <c r="A20" s="128" t="s">
        <v>139</v>
      </c>
      <c r="B20" s="129"/>
      <c r="C20" s="107">
        <v>15</v>
      </c>
      <c r="D20" s="107">
        <v>40002</v>
      </c>
      <c r="E20" s="169">
        <f t="shared" si="2"/>
        <v>0</v>
      </c>
      <c r="F20" s="173">
        <f t="shared" si="1"/>
        <v>0</v>
      </c>
      <c r="G20" s="107"/>
      <c r="H20" s="107"/>
      <c r="I20" s="107"/>
      <c r="J20" s="107"/>
      <c r="K20" s="107"/>
      <c r="L20" s="108"/>
    </row>
    <row r="21" spans="1:20">
      <c r="A21" s="128" t="s">
        <v>140</v>
      </c>
      <c r="B21" s="129"/>
      <c r="C21" s="107">
        <v>16</v>
      </c>
      <c r="D21" s="107">
        <v>74001</v>
      </c>
      <c r="E21" s="169">
        <f t="shared" si="2"/>
        <v>0</v>
      </c>
      <c r="F21" s="173">
        <f>H21+J21+L21</f>
        <v>0</v>
      </c>
      <c r="G21" s="107"/>
      <c r="H21" s="107"/>
      <c r="I21" s="107"/>
      <c r="J21" s="107"/>
      <c r="K21" s="107"/>
      <c r="L21" s="108"/>
    </row>
    <row r="22" spans="1:20" ht="15" customHeight="1">
      <c r="A22" s="245" t="s">
        <v>56</v>
      </c>
      <c r="B22" s="15" t="s">
        <v>198</v>
      </c>
      <c r="C22" s="107">
        <v>17</v>
      </c>
      <c r="D22" s="107"/>
      <c r="E22" s="169">
        <f>G22+I22+K22</f>
        <v>42</v>
      </c>
      <c r="F22" s="173">
        <f t="shared" si="1"/>
        <v>0</v>
      </c>
      <c r="G22" s="107">
        <v>4</v>
      </c>
      <c r="H22" s="107">
        <v>0</v>
      </c>
      <c r="I22" s="107">
        <v>3</v>
      </c>
      <c r="J22" s="107">
        <v>0</v>
      </c>
      <c r="K22" s="107">
        <v>35</v>
      </c>
      <c r="L22" s="108">
        <v>0</v>
      </c>
    </row>
    <row r="23" spans="1:20">
      <c r="A23" s="246"/>
      <c r="B23" s="15" t="s">
        <v>248</v>
      </c>
      <c r="C23" s="107">
        <v>18</v>
      </c>
      <c r="D23" s="107"/>
      <c r="E23" s="169">
        <f t="shared" si="2"/>
        <v>50</v>
      </c>
      <c r="F23" s="173">
        <f t="shared" si="1"/>
        <v>28</v>
      </c>
      <c r="G23" s="107">
        <v>4</v>
      </c>
      <c r="H23" s="107">
        <v>4</v>
      </c>
      <c r="I23" s="107">
        <v>34</v>
      </c>
      <c r="J23" s="107">
        <v>17</v>
      </c>
      <c r="K23" s="107">
        <v>12</v>
      </c>
      <c r="L23" s="108">
        <v>7</v>
      </c>
    </row>
    <row r="24" spans="1:20">
      <c r="A24" s="247"/>
      <c r="B24" s="171" t="s">
        <v>249</v>
      </c>
      <c r="C24" s="172"/>
      <c r="D24" s="169">
        <v>14000</v>
      </c>
      <c r="E24" s="173">
        <f>G24+I24+K24</f>
        <v>34</v>
      </c>
      <c r="F24" s="173">
        <f>H24+J24+L24</f>
        <v>34</v>
      </c>
      <c r="G24" s="107">
        <v>9</v>
      </c>
      <c r="H24" s="107">
        <v>9</v>
      </c>
      <c r="I24" s="107">
        <v>11</v>
      </c>
      <c r="J24" s="107">
        <v>11</v>
      </c>
      <c r="K24" s="107">
        <v>14</v>
      </c>
      <c r="L24" s="108">
        <v>14</v>
      </c>
    </row>
    <row r="25" spans="1:20">
      <c r="A25" s="22" t="s">
        <v>211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</row>
    <row r="26" spans="1:20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</row>
    <row r="27" spans="1:20" s="17" customFormat="1" ht="19.5" customHeight="1">
      <c r="A27" s="131" t="s">
        <v>177</v>
      </c>
      <c r="B27" s="131"/>
      <c r="C27" s="131"/>
      <c r="D27" s="131"/>
      <c r="E27" s="131"/>
      <c r="F27" s="131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</row>
    <row r="28" spans="1:20" ht="15" customHeight="1">
      <c r="A28" s="248" t="s">
        <v>22</v>
      </c>
      <c r="B28" s="249"/>
      <c r="C28" s="241" t="s">
        <v>79</v>
      </c>
      <c r="D28" s="241" t="s">
        <v>4</v>
      </c>
      <c r="E28" s="231" t="s">
        <v>23</v>
      </c>
      <c r="G28" s="233" t="s">
        <v>24</v>
      </c>
      <c r="H28" s="233"/>
      <c r="I28" s="233"/>
      <c r="J28" s="233"/>
      <c r="K28" s="233"/>
      <c r="L28" s="233"/>
      <c r="M28" s="233"/>
      <c r="N28" s="233"/>
      <c r="O28" s="233"/>
      <c r="P28" s="233"/>
      <c r="Q28" s="233"/>
      <c r="R28" s="233"/>
    </row>
    <row r="29" spans="1:20" ht="18" customHeight="1">
      <c r="A29" s="250"/>
      <c r="B29" s="251"/>
      <c r="C29" s="242"/>
      <c r="D29" s="242"/>
      <c r="E29" s="244"/>
      <c r="F29" s="233" t="s">
        <v>25</v>
      </c>
      <c r="G29" s="231" t="s">
        <v>127</v>
      </c>
      <c r="H29" s="124"/>
      <c r="I29" s="231" t="s">
        <v>27</v>
      </c>
      <c r="J29" s="124"/>
      <c r="K29" s="231" t="s">
        <v>28</v>
      </c>
      <c r="L29" s="124"/>
      <c r="M29" s="231" t="s">
        <v>29</v>
      </c>
      <c r="N29" s="124"/>
      <c r="O29" s="231" t="s">
        <v>30</v>
      </c>
      <c r="P29" s="124"/>
      <c r="Q29" s="239" t="s">
        <v>174</v>
      </c>
      <c r="R29" s="23"/>
    </row>
    <row r="30" spans="1:20" ht="20.25" customHeight="1">
      <c r="A30" s="252"/>
      <c r="B30" s="253"/>
      <c r="C30" s="243"/>
      <c r="D30" s="243"/>
      <c r="E30" s="232"/>
      <c r="F30" s="233"/>
      <c r="G30" s="232"/>
      <c r="H30" s="108" t="s">
        <v>25</v>
      </c>
      <c r="I30" s="232"/>
      <c r="J30" s="108" t="s">
        <v>25</v>
      </c>
      <c r="K30" s="232"/>
      <c r="L30" s="108" t="s">
        <v>25</v>
      </c>
      <c r="M30" s="232"/>
      <c r="N30" s="108" t="s">
        <v>25</v>
      </c>
      <c r="O30" s="232"/>
      <c r="P30" s="108" t="s">
        <v>25</v>
      </c>
      <c r="Q30" s="240"/>
      <c r="R30" s="108" t="s">
        <v>25</v>
      </c>
    </row>
    <row r="31" spans="1:20">
      <c r="A31" s="234" t="s">
        <v>33</v>
      </c>
      <c r="B31" s="236"/>
      <c r="C31" s="107" t="s">
        <v>34</v>
      </c>
      <c r="D31" s="107"/>
      <c r="E31" s="107">
        <v>1</v>
      </c>
      <c r="F31" s="107">
        <v>2</v>
      </c>
      <c r="G31" s="107">
        <v>3</v>
      </c>
      <c r="H31" s="107">
        <v>4</v>
      </c>
      <c r="I31" s="107">
        <v>5</v>
      </c>
      <c r="J31" s="107">
        <v>6</v>
      </c>
      <c r="K31" s="107">
        <v>7</v>
      </c>
      <c r="L31" s="107">
        <v>8</v>
      </c>
      <c r="M31" s="107">
        <v>9</v>
      </c>
      <c r="N31" s="107">
        <v>10</v>
      </c>
      <c r="O31" s="107">
        <v>11</v>
      </c>
      <c r="P31" s="107">
        <v>12</v>
      </c>
      <c r="Q31" s="108">
        <v>13</v>
      </c>
      <c r="R31" s="108">
        <v>14</v>
      </c>
    </row>
    <row r="32" spans="1:20" ht="25.5" customHeight="1">
      <c r="A32" s="256" t="s">
        <v>212</v>
      </c>
      <c r="B32" s="257"/>
      <c r="C32" s="107">
        <v>1</v>
      </c>
      <c r="D32" s="107"/>
      <c r="E32" s="107">
        <f>G32+I32+K32+M32+O32+Q32</f>
        <v>6</v>
      </c>
      <c r="F32" s="107">
        <v>2</v>
      </c>
      <c r="G32" s="107">
        <v>1</v>
      </c>
      <c r="H32" s="107">
        <v>1</v>
      </c>
      <c r="I32" s="107">
        <v>3</v>
      </c>
      <c r="J32" s="107">
        <v>0</v>
      </c>
      <c r="K32" s="107">
        <v>1</v>
      </c>
      <c r="L32" s="107">
        <v>0</v>
      </c>
      <c r="M32" s="107">
        <v>1</v>
      </c>
      <c r="N32" s="107">
        <v>1</v>
      </c>
      <c r="O32" s="107">
        <v>0</v>
      </c>
      <c r="P32" s="107">
        <v>0</v>
      </c>
      <c r="Q32" s="108">
        <v>0</v>
      </c>
      <c r="R32" s="108">
        <v>0</v>
      </c>
    </row>
    <row r="33" spans="1:19">
      <c r="A33" s="128" t="s">
        <v>101</v>
      </c>
      <c r="B33" s="109"/>
      <c r="C33" s="107">
        <v>2</v>
      </c>
      <c r="D33" s="107">
        <v>31002</v>
      </c>
      <c r="E33" s="107">
        <v>1</v>
      </c>
      <c r="F33" s="111">
        <v>0</v>
      </c>
      <c r="G33" s="107">
        <v>0</v>
      </c>
      <c r="H33" s="107">
        <v>0</v>
      </c>
      <c r="I33" s="107">
        <v>1</v>
      </c>
      <c r="J33" s="107">
        <v>0</v>
      </c>
      <c r="K33" s="107">
        <v>0</v>
      </c>
      <c r="L33" s="107">
        <v>0</v>
      </c>
      <c r="M33" s="107">
        <v>0</v>
      </c>
      <c r="N33" s="107">
        <v>0</v>
      </c>
      <c r="O33" s="107">
        <v>0</v>
      </c>
      <c r="P33" s="107">
        <v>0</v>
      </c>
      <c r="Q33" s="107">
        <v>0</v>
      </c>
      <c r="R33" s="108">
        <v>0</v>
      </c>
    </row>
    <row r="34" spans="1:19">
      <c r="A34" s="128" t="s">
        <v>100</v>
      </c>
      <c r="B34" s="109"/>
      <c r="C34" s="107">
        <v>3</v>
      </c>
      <c r="D34" s="107">
        <v>28002</v>
      </c>
      <c r="E34" s="107"/>
      <c r="F34" s="111"/>
      <c r="G34" s="107"/>
      <c r="H34" s="107"/>
      <c r="I34" s="107"/>
      <c r="J34" s="107"/>
      <c r="K34" s="107"/>
      <c r="L34" s="107"/>
      <c r="M34" s="107"/>
      <c r="N34" s="107"/>
      <c r="O34" s="107"/>
      <c r="P34" s="107"/>
      <c r="Q34" s="107"/>
      <c r="R34" s="108"/>
    </row>
    <row r="35" spans="1:19">
      <c r="A35" s="128" t="s">
        <v>43</v>
      </c>
      <c r="B35" s="129"/>
      <c r="C35" s="107">
        <v>4</v>
      </c>
      <c r="D35" s="107">
        <v>76001</v>
      </c>
      <c r="E35" s="107"/>
      <c r="F35" s="111"/>
      <c r="G35" s="107"/>
      <c r="H35" s="107"/>
      <c r="I35" s="107"/>
      <c r="J35" s="107"/>
      <c r="K35" s="107"/>
      <c r="L35" s="107"/>
      <c r="M35" s="107"/>
      <c r="N35" s="107"/>
      <c r="O35" s="107"/>
      <c r="P35" s="107"/>
      <c r="Q35" s="107"/>
      <c r="R35" s="108"/>
    </row>
    <row r="36" spans="1:19">
      <c r="A36" s="128" t="s">
        <v>45</v>
      </c>
      <c r="B36" s="130"/>
      <c r="C36" s="107">
        <v>5</v>
      </c>
      <c r="D36" s="107">
        <v>39002</v>
      </c>
      <c r="E36" s="107"/>
      <c r="F36" s="111"/>
      <c r="G36" s="107"/>
      <c r="H36" s="107"/>
      <c r="I36" s="107"/>
      <c r="J36" s="107"/>
      <c r="K36" s="107"/>
      <c r="L36" s="107"/>
      <c r="M36" s="107"/>
      <c r="N36" s="107"/>
      <c r="O36" s="107"/>
      <c r="P36" s="107"/>
      <c r="Q36" s="107"/>
      <c r="R36" s="108"/>
    </row>
    <row r="37" spans="1:19">
      <c r="A37" s="128" t="s">
        <v>134</v>
      </c>
      <c r="B37" s="129"/>
      <c r="C37" s="107">
        <v>6</v>
      </c>
      <c r="D37" s="107">
        <v>11000</v>
      </c>
      <c r="E37" s="107"/>
      <c r="F37" s="111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  <c r="R37" s="108"/>
    </row>
    <row r="38" spans="1:19">
      <c r="A38" s="128" t="s">
        <v>135</v>
      </c>
      <c r="B38" s="129"/>
      <c r="C38" s="107">
        <v>7</v>
      </c>
      <c r="D38" s="107">
        <v>14000</v>
      </c>
      <c r="E38" s="107">
        <v>2</v>
      </c>
      <c r="F38" s="111">
        <v>1</v>
      </c>
      <c r="G38" s="107">
        <v>1</v>
      </c>
      <c r="H38" s="107">
        <v>1</v>
      </c>
      <c r="I38" s="107"/>
      <c r="J38" s="107"/>
      <c r="K38" s="107">
        <v>1</v>
      </c>
      <c r="L38" s="107">
        <v>0</v>
      </c>
      <c r="M38" s="107">
        <v>0</v>
      </c>
      <c r="N38" s="107">
        <v>0</v>
      </c>
      <c r="O38" s="107">
        <v>0</v>
      </c>
      <c r="P38" s="107">
        <v>0</v>
      </c>
      <c r="Q38" s="107">
        <v>0</v>
      </c>
      <c r="R38" s="108">
        <v>0</v>
      </c>
    </row>
    <row r="39" spans="1:19">
      <c r="A39" s="128" t="s">
        <v>136</v>
      </c>
      <c r="B39" s="129"/>
      <c r="C39" s="107">
        <v>8</v>
      </c>
      <c r="D39" s="107">
        <v>21002</v>
      </c>
      <c r="E39" s="107"/>
      <c r="F39" s="111"/>
      <c r="G39" s="107"/>
      <c r="H39" s="107"/>
      <c r="I39" s="107"/>
      <c r="J39" s="107"/>
      <c r="K39" s="107"/>
      <c r="L39" s="107"/>
      <c r="M39" s="107"/>
      <c r="N39" s="107"/>
      <c r="O39" s="107"/>
      <c r="P39" s="107"/>
      <c r="Q39" s="107"/>
      <c r="R39" s="108"/>
    </row>
    <row r="40" spans="1:19">
      <c r="A40" s="128" t="s">
        <v>98</v>
      </c>
      <c r="B40" s="129"/>
      <c r="C40" s="107">
        <v>9</v>
      </c>
      <c r="D40" s="107">
        <v>19002</v>
      </c>
      <c r="E40" s="107"/>
      <c r="F40" s="111"/>
      <c r="G40" s="107"/>
      <c r="H40" s="107"/>
      <c r="I40" s="107"/>
      <c r="J40" s="107"/>
      <c r="K40" s="107"/>
      <c r="L40" s="107"/>
      <c r="M40" s="107"/>
      <c r="N40" s="107"/>
      <c r="O40" s="107"/>
      <c r="P40" s="107"/>
      <c r="Q40" s="107"/>
      <c r="R40" s="108"/>
    </row>
    <row r="41" spans="1:19">
      <c r="A41" s="128" t="s">
        <v>105</v>
      </c>
      <c r="B41" s="129"/>
      <c r="C41" s="107">
        <v>10</v>
      </c>
      <c r="D41" s="107">
        <v>81001</v>
      </c>
      <c r="E41" s="107"/>
      <c r="F41" s="111"/>
      <c r="G41" s="107"/>
      <c r="H41" s="107"/>
      <c r="I41" s="107"/>
      <c r="J41" s="107"/>
      <c r="K41" s="107"/>
      <c r="L41" s="107"/>
      <c r="M41" s="107"/>
      <c r="N41" s="107"/>
      <c r="O41" s="107"/>
      <c r="P41" s="107"/>
      <c r="Q41" s="107"/>
      <c r="R41" s="108"/>
    </row>
    <row r="42" spans="1:19">
      <c r="A42" s="128" t="s">
        <v>137</v>
      </c>
      <c r="B42" s="129"/>
      <c r="C42" s="107">
        <v>11</v>
      </c>
      <c r="D42" s="107">
        <v>72001</v>
      </c>
      <c r="E42" s="107"/>
      <c r="F42" s="111"/>
      <c r="G42" s="107"/>
      <c r="H42" s="107"/>
      <c r="I42" s="107"/>
      <c r="J42" s="107"/>
      <c r="K42" s="107"/>
      <c r="L42" s="107"/>
      <c r="M42" s="107"/>
      <c r="N42" s="107"/>
      <c r="O42" s="107"/>
      <c r="P42" s="107"/>
      <c r="Q42" s="107"/>
      <c r="R42" s="108"/>
    </row>
    <row r="43" spans="1:19">
      <c r="A43" s="128" t="s">
        <v>106</v>
      </c>
      <c r="B43" s="129"/>
      <c r="C43" s="107">
        <v>12</v>
      </c>
      <c r="D43" s="107">
        <v>83002</v>
      </c>
      <c r="E43" s="107"/>
      <c r="F43" s="111"/>
      <c r="G43" s="107"/>
      <c r="H43" s="107"/>
      <c r="I43" s="107"/>
      <c r="J43" s="107"/>
      <c r="K43" s="107"/>
      <c r="L43" s="107"/>
      <c r="M43" s="107"/>
      <c r="N43" s="107"/>
      <c r="O43" s="107"/>
      <c r="P43" s="107"/>
      <c r="Q43" s="107"/>
      <c r="R43" s="108"/>
    </row>
    <row r="44" spans="1:19">
      <c r="A44" s="128" t="s">
        <v>138</v>
      </c>
      <c r="B44" s="129"/>
      <c r="C44" s="107">
        <v>13</v>
      </c>
      <c r="D44" s="107">
        <v>86000</v>
      </c>
      <c r="E44" s="107"/>
      <c r="F44" s="111"/>
      <c r="G44" s="107"/>
      <c r="H44" s="107"/>
      <c r="I44" s="107"/>
      <c r="J44" s="107"/>
      <c r="K44" s="107"/>
      <c r="L44" s="107"/>
      <c r="M44" s="107"/>
      <c r="N44" s="107"/>
      <c r="O44" s="107"/>
      <c r="P44" s="107"/>
      <c r="Q44" s="107"/>
      <c r="R44" s="108"/>
    </row>
    <row r="45" spans="1:19">
      <c r="A45" s="128" t="s">
        <v>107</v>
      </c>
      <c r="B45" s="129"/>
      <c r="C45" s="107">
        <v>14</v>
      </c>
      <c r="D45" s="107">
        <v>90002</v>
      </c>
      <c r="E45" s="107"/>
      <c r="F45" s="111"/>
      <c r="G45" s="107"/>
      <c r="H45" s="107"/>
      <c r="I45" s="107"/>
      <c r="J45" s="107"/>
      <c r="K45" s="107"/>
      <c r="L45" s="107"/>
      <c r="M45" s="107"/>
      <c r="N45" s="107"/>
      <c r="O45" s="107"/>
      <c r="P45" s="107"/>
      <c r="Q45" s="107"/>
      <c r="R45" s="108"/>
    </row>
    <row r="46" spans="1:19">
      <c r="A46" s="128" t="s">
        <v>139</v>
      </c>
      <c r="B46" s="129"/>
      <c r="C46" s="107">
        <v>15</v>
      </c>
      <c r="D46" s="107">
        <v>40002</v>
      </c>
      <c r="E46" s="107"/>
      <c r="F46" s="111"/>
      <c r="G46" s="107"/>
      <c r="H46" s="107"/>
      <c r="I46" s="107"/>
      <c r="J46" s="107"/>
      <c r="K46" s="107"/>
      <c r="L46" s="107"/>
      <c r="M46" s="107"/>
      <c r="N46" s="107"/>
      <c r="O46" s="107"/>
      <c r="P46" s="107"/>
      <c r="Q46" s="107"/>
      <c r="R46" s="108"/>
    </row>
    <row r="47" spans="1:19">
      <c r="A47" s="128" t="s">
        <v>140</v>
      </c>
      <c r="B47" s="129"/>
      <c r="C47" s="107">
        <v>16</v>
      </c>
      <c r="D47" s="107">
        <v>74001</v>
      </c>
      <c r="E47" s="107"/>
      <c r="F47" s="111"/>
      <c r="G47" s="107"/>
      <c r="H47" s="107"/>
      <c r="I47" s="107"/>
      <c r="J47" s="107"/>
      <c r="K47" s="107"/>
      <c r="L47" s="107"/>
      <c r="M47" s="107"/>
      <c r="N47" s="107"/>
      <c r="O47" s="107"/>
      <c r="P47" s="107"/>
      <c r="Q47" s="107"/>
      <c r="R47" s="108"/>
    </row>
    <row r="48" spans="1:19">
      <c r="A48" s="245" t="s">
        <v>56</v>
      </c>
      <c r="B48" s="15" t="s">
        <v>198</v>
      </c>
      <c r="C48" s="107">
        <v>17</v>
      </c>
      <c r="D48" s="107"/>
      <c r="E48" s="107">
        <v>1</v>
      </c>
      <c r="F48" s="107">
        <v>0</v>
      </c>
      <c r="G48" s="107">
        <v>0</v>
      </c>
      <c r="H48" s="107">
        <v>0</v>
      </c>
      <c r="I48" s="107">
        <v>1</v>
      </c>
      <c r="J48" s="107">
        <v>0</v>
      </c>
      <c r="K48" s="107">
        <v>0</v>
      </c>
      <c r="L48" s="107">
        <v>0</v>
      </c>
      <c r="M48" s="107">
        <v>0</v>
      </c>
      <c r="N48" s="107">
        <v>0</v>
      </c>
      <c r="O48" s="107">
        <v>0</v>
      </c>
      <c r="P48" s="107">
        <v>0</v>
      </c>
      <c r="Q48" s="108">
        <v>0</v>
      </c>
      <c r="R48" s="108">
        <v>0</v>
      </c>
      <c r="S48" s="16">
        <v>0</v>
      </c>
    </row>
    <row r="49" spans="1:18">
      <c r="A49" s="246"/>
      <c r="B49" s="15" t="s">
        <v>199</v>
      </c>
      <c r="C49" s="107">
        <v>18</v>
      </c>
      <c r="D49" s="107"/>
      <c r="E49" s="107">
        <v>1</v>
      </c>
      <c r="F49" s="107">
        <v>1</v>
      </c>
      <c r="G49" s="107">
        <v>0</v>
      </c>
      <c r="H49" s="107">
        <v>0</v>
      </c>
      <c r="I49" s="107">
        <v>0</v>
      </c>
      <c r="J49" s="107">
        <v>0</v>
      </c>
      <c r="K49" s="107">
        <v>0</v>
      </c>
      <c r="L49" s="107">
        <v>0</v>
      </c>
      <c r="M49" s="107">
        <v>1</v>
      </c>
      <c r="N49" s="107">
        <v>1</v>
      </c>
      <c r="O49" s="107">
        <v>0</v>
      </c>
      <c r="P49" s="107">
        <v>0</v>
      </c>
      <c r="Q49" s="108">
        <v>0</v>
      </c>
      <c r="R49" s="108">
        <v>0</v>
      </c>
    </row>
    <row r="50" spans="1:18">
      <c r="A50" s="247"/>
      <c r="B50" s="15" t="s">
        <v>200</v>
      </c>
      <c r="C50" s="107">
        <v>19</v>
      </c>
      <c r="D50" s="107"/>
      <c r="E50" s="107">
        <v>1</v>
      </c>
      <c r="F50" s="107">
        <v>0</v>
      </c>
      <c r="G50" s="107">
        <v>0</v>
      </c>
      <c r="H50" s="107">
        <v>0</v>
      </c>
      <c r="I50" s="107">
        <v>1</v>
      </c>
      <c r="J50" s="107">
        <v>0</v>
      </c>
      <c r="K50" s="107">
        <v>0</v>
      </c>
      <c r="L50" s="107">
        <v>0</v>
      </c>
      <c r="M50" s="107">
        <v>0</v>
      </c>
      <c r="N50" s="107">
        <v>0</v>
      </c>
      <c r="O50" s="107">
        <v>0</v>
      </c>
      <c r="P50" s="107">
        <v>0</v>
      </c>
      <c r="Q50" s="108">
        <v>0</v>
      </c>
      <c r="R50" s="108">
        <v>0</v>
      </c>
    </row>
    <row r="51" spans="1:18">
      <c r="A51" s="22" t="s">
        <v>213</v>
      </c>
      <c r="B51" s="132"/>
      <c r="C51" s="133"/>
      <c r="D51" s="133"/>
      <c r="E51" s="133"/>
      <c r="F51" s="133"/>
      <c r="G51" s="133"/>
      <c r="H51" s="133"/>
      <c r="I51" s="133"/>
      <c r="J51" s="133"/>
      <c r="K51" s="133"/>
      <c r="L51" s="133"/>
      <c r="M51" s="133"/>
      <c r="N51" s="133"/>
      <c r="O51" s="133"/>
      <c r="P51" s="133"/>
      <c r="Q51" s="133"/>
      <c r="R51" s="134"/>
    </row>
    <row r="52" spans="1:18" ht="21" customHeight="1"/>
    <row r="53" spans="1:18" ht="15" customHeight="1"/>
    <row r="54" spans="1:18" ht="22.5" customHeight="1"/>
    <row r="57" spans="1:18" ht="15" customHeight="1"/>
    <row r="58" spans="1:18" ht="15" customHeight="1"/>
    <row r="59" spans="1:18" ht="15" customHeight="1"/>
    <row r="60" spans="1:18" ht="15" customHeight="1"/>
    <row r="61" spans="1:18" ht="15" customHeight="1"/>
    <row r="62" spans="1:18" ht="20.25" customHeight="1"/>
    <row r="65" ht="15" customHeight="1"/>
    <row r="66" ht="26.2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</sheetData>
  <mergeCells count="27">
    <mergeCell ref="C2:C4"/>
    <mergeCell ref="E2:E4"/>
    <mergeCell ref="C28:C30"/>
    <mergeCell ref="E28:E30"/>
    <mergeCell ref="A48:A50"/>
    <mergeCell ref="A2:B4"/>
    <mergeCell ref="A28:B30"/>
    <mergeCell ref="A5:B5"/>
    <mergeCell ref="A6:B6"/>
    <mergeCell ref="A31:B31"/>
    <mergeCell ref="A32:B32"/>
    <mergeCell ref="A22:A24"/>
    <mergeCell ref="D2:D4"/>
    <mergeCell ref="D28:D30"/>
    <mergeCell ref="G29:G30"/>
    <mergeCell ref="F29:F30"/>
    <mergeCell ref="I29:I30"/>
    <mergeCell ref="G2:L2"/>
    <mergeCell ref="K29:K30"/>
    <mergeCell ref="F3:F4"/>
    <mergeCell ref="G28:R28"/>
    <mergeCell ref="G3:G4"/>
    <mergeCell ref="I3:I4"/>
    <mergeCell ref="K3:K4"/>
    <mergeCell ref="M29:M30"/>
    <mergeCell ref="O29:O30"/>
    <mergeCell ref="Q29:Q30"/>
  </mergeCells>
  <printOptions horizontalCentered="1"/>
  <pageMargins left="0.7" right="0.7" top="0.75" bottom="0.75" header="0.3" footer="0.3"/>
  <pageSetup paperSize="9" scale="71" orientation="landscape" r:id="rId1"/>
  <rowBreaks count="1" manualBreakCount="1">
    <brk id="25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Q37"/>
  <sheetViews>
    <sheetView zoomScaleNormal="100" zoomScaleSheetLayoutView="73" workbookViewId="0">
      <selection activeCell="G38" sqref="G38"/>
    </sheetView>
  </sheetViews>
  <sheetFormatPr defaultRowHeight="12.75"/>
  <cols>
    <col min="1" max="1" width="39.5703125" style="2" customWidth="1"/>
    <col min="2" max="2" width="4.5703125" style="2" customWidth="1"/>
    <col min="3" max="3" width="10.5703125" style="2" customWidth="1"/>
    <col min="4" max="4" width="12.140625" style="2" customWidth="1"/>
    <col min="5" max="5" width="11.7109375" style="2" customWidth="1"/>
    <col min="6" max="6" width="6.42578125" style="2" customWidth="1"/>
    <col min="7" max="7" width="7.42578125" style="2" customWidth="1"/>
    <col min="8" max="8" width="5.85546875" style="2" customWidth="1"/>
    <col min="9" max="10" width="7.42578125" style="2" customWidth="1"/>
    <col min="11" max="11" width="7.7109375" style="2" customWidth="1"/>
    <col min="12" max="12" width="6.5703125" style="2" customWidth="1"/>
    <col min="13" max="13" width="7.85546875" style="2" customWidth="1"/>
    <col min="14" max="14" width="7" style="2" customWidth="1"/>
    <col min="15" max="15" width="8.5703125" style="2" customWidth="1"/>
    <col min="16" max="16" width="7.85546875" style="2" customWidth="1"/>
    <col min="17" max="17" width="8.5703125" style="2" customWidth="1"/>
    <col min="18" max="16384" width="9.140625" style="2"/>
  </cols>
  <sheetData>
    <row r="1" spans="1:13">
      <c r="A1" s="13" t="s">
        <v>176</v>
      </c>
      <c r="B1" s="13"/>
      <c r="C1" s="13"/>
      <c r="D1" s="13"/>
      <c r="E1" s="13"/>
      <c r="F1" s="13"/>
      <c r="G1" s="13"/>
      <c r="H1" s="13"/>
    </row>
    <row r="2" spans="1:13" ht="15" customHeight="1">
      <c r="A2" s="265" t="s">
        <v>22</v>
      </c>
      <c r="B2" s="241" t="s">
        <v>79</v>
      </c>
      <c r="C2" s="262" t="s">
        <v>128</v>
      </c>
      <c r="D2" s="268" t="s">
        <v>172</v>
      </c>
      <c r="E2" s="6"/>
      <c r="F2" s="233" t="s">
        <v>171</v>
      </c>
      <c r="G2" s="233"/>
      <c r="H2" s="233"/>
      <c r="I2" s="233"/>
      <c r="J2" s="233"/>
      <c r="K2" s="233"/>
      <c r="L2" s="233"/>
      <c r="M2" s="233"/>
    </row>
    <row r="3" spans="1:13" ht="11.25" customHeight="1">
      <c r="A3" s="266"/>
      <c r="B3" s="242"/>
      <c r="C3" s="263"/>
      <c r="D3" s="269"/>
      <c r="E3" s="241" t="s">
        <v>25</v>
      </c>
      <c r="F3" s="239" t="s">
        <v>23</v>
      </c>
      <c r="G3" s="113"/>
      <c r="H3" s="239" t="s">
        <v>75</v>
      </c>
      <c r="I3" s="113"/>
      <c r="J3" s="239" t="s">
        <v>76</v>
      </c>
      <c r="K3" s="113"/>
      <c r="L3" s="239" t="s">
        <v>77</v>
      </c>
      <c r="M3" s="113"/>
    </row>
    <row r="4" spans="1:13" ht="19.5" customHeight="1">
      <c r="A4" s="267"/>
      <c r="B4" s="243"/>
      <c r="C4" s="264"/>
      <c r="D4" s="270"/>
      <c r="E4" s="243"/>
      <c r="F4" s="238"/>
      <c r="G4" s="111" t="s">
        <v>121</v>
      </c>
      <c r="H4" s="238"/>
      <c r="I4" s="111" t="s">
        <v>121</v>
      </c>
      <c r="J4" s="240"/>
      <c r="K4" s="111" t="s">
        <v>121</v>
      </c>
      <c r="L4" s="240"/>
      <c r="M4" s="112" t="s">
        <v>121</v>
      </c>
    </row>
    <row r="5" spans="1:13">
      <c r="A5" s="115" t="s">
        <v>33</v>
      </c>
      <c r="B5" s="107" t="s">
        <v>34</v>
      </c>
      <c r="C5" s="107">
        <v>1</v>
      </c>
      <c r="D5" s="107">
        <v>2</v>
      </c>
      <c r="E5" s="107">
        <v>3</v>
      </c>
      <c r="F5" s="107">
        <v>4</v>
      </c>
      <c r="G5" s="107">
        <v>5</v>
      </c>
      <c r="H5" s="107">
        <v>6</v>
      </c>
      <c r="I5" s="107">
        <v>7</v>
      </c>
      <c r="J5" s="107">
        <v>8</v>
      </c>
      <c r="K5" s="107">
        <v>9</v>
      </c>
      <c r="L5" s="107">
        <v>10</v>
      </c>
      <c r="M5" s="180">
        <v>11</v>
      </c>
    </row>
    <row r="6" spans="1:13" ht="16.5" customHeight="1">
      <c r="A6" s="116" t="s">
        <v>204</v>
      </c>
      <c r="B6" s="111">
        <v>1</v>
      </c>
      <c r="C6" s="111">
        <f>C7+C8+C9+C10+C11</f>
        <v>91</v>
      </c>
      <c r="D6" s="117">
        <f>D7+D8+D9+D10+D11</f>
        <v>6612</v>
      </c>
      <c r="E6" s="117">
        <f>E7+E8+E9+E10+E11</f>
        <v>2145</v>
      </c>
      <c r="F6" s="117">
        <f>F7+F8+F9+F10+F11</f>
        <v>1065</v>
      </c>
      <c r="G6" s="117">
        <f t="shared" ref="G6:M6" si="0">G7+G8+G9+G10+G11</f>
        <v>459</v>
      </c>
      <c r="H6" s="118">
        <f t="shared" si="0"/>
        <v>232</v>
      </c>
      <c r="I6" s="117">
        <f t="shared" si="0"/>
        <v>94</v>
      </c>
      <c r="J6" s="118">
        <f t="shared" si="0"/>
        <v>348</v>
      </c>
      <c r="K6" s="117">
        <f t="shared" si="0"/>
        <v>164</v>
      </c>
      <c r="L6" s="118">
        <f t="shared" si="0"/>
        <v>485</v>
      </c>
      <c r="M6" s="120">
        <f t="shared" si="0"/>
        <v>201</v>
      </c>
    </row>
    <row r="7" spans="1:13" ht="16.5" customHeight="1">
      <c r="A7" s="119" t="s">
        <v>122</v>
      </c>
      <c r="B7" s="111">
        <v>2</v>
      </c>
      <c r="C7" s="117">
        <v>4</v>
      </c>
      <c r="D7" s="117">
        <v>10</v>
      </c>
      <c r="E7" s="117">
        <v>3</v>
      </c>
      <c r="F7" s="117">
        <f t="shared" ref="F7:F11" si="1">H7+J7+L7</f>
        <v>4</v>
      </c>
      <c r="G7" s="117">
        <f t="shared" ref="G7:G10" si="2">I7+K7+M7</f>
        <v>3</v>
      </c>
      <c r="H7" s="118">
        <v>1</v>
      </c>
      <c r="I7" s="117">
        <v>1</v>
      </c>
      <c r="J7" s="118">
        <v>2</v>
      </c>
      <c r="K7" s="117">
        <v>2</v>
      </c>
      <c r="L7" s="118">
        <v>1</v>
      </c>
      <c r="M7" s="120">
        <v>0</v>
      </c>
    </row>
    <row r="8" spans="1:13" ht="16.5" customHeight="1">
      <c r="A8" s="119" t="s">
        <v>123</v>
      </c>
      <c r="B8" s="111">
        <v>3</v>
      </c>
      <c r="C8" s="111">
        <v>45</v>
      </c>
      <c r="D8" s="117">
        <v>499</v>
      </c>
      <c r="E8" s="117">
        <v>108</v>
      </c>
      <c r="F8" s="117">
        <f t="shared" si="1"/>
        <v>136</v>
      </c>
      <c r="G8" s="117">
        <f t="shared" si="2"/>
        <v>38</v>
      </c>
      <c r="H8" s="118">
        <v>36</v>
      </c>
      <c r="I8" s="117">
        <v>11</v>
      </c>
      <c r="J8" s="118">
        <v>34</v>
      </c>
      <c r="K8" s="117">
        <v>7</v>
      </c>
      <c r="L8" s="118">
        <v>66</v>
      </c>
      <c r="M8" s="120">
        <v>20</v>
      </c>
    </row>
    <row r="9" spans="1:13" ht="16.5" customHeight="1">
      <c r="A9" s="119" t="s">
        <v>124</v>
      </c>
      <c r="B9" s="111">
        <v>4</v>
      </c>
      <c r="C9" s="117">
        <v>11</v>
      </c>
      <c r="D9" s="117">
        <v>281</v>
      </c>
      <c r="E9" s="117">
        <v>116</v>
      </c>
      <c r="F9" s="117">
        <f t="shared" si="1"/>
        <v>90</v>
      </c>
      <c r="G9" s="117">
        <f t="shared" si="2"/>
        <v>42</v>
      </c>
      <c r="H9" s="118">
        <v>31</v>
      </c>
      <c r="I9" s="117">
        <v>14</v>
      </c>
      <c r="J9" s="118">
        <v>9</v>
      </c>
      <c r="K9" s="117">
        <v>3</v>
      </c>
      <c r="L9" s="118">
        <v>50</v>
      </c>
      <c r="M9" s="120">
        <v>25</v>
      </c>
    </row>
    <row r="10" spans="1:13" ht="16.5" customHeight="1">
      <c r="A10" s="119" t="s">
        <v>125</v>
      </c>
      <c r="B10" s="111">
        <v>5</v>
      </c>
      <c r="C10" s="111">
        <v>22</v>
      </c>
      <c r="D10" s="117">
        <v>3716</v>
      </c>
      <c r="E10" s="117">
        <v>1495</v>
      </c>
      <c r="F10" s="117">
        <f t="shared" si="1"/>
        <v>28</v>
      </c>
      <c r="G10" s="117">
        <f t="shared" si="2"/>
        <v>22</v>
      </c>
      <c r="H10" s="118">
        <v>14</v>
      </c>
      <c r="I10" s="117">
        <v>12</v>
      </c>
      <c r="J10" s="118">
        <v>14</v>
      </c>
      <c r="K10" s="117">
        <v>10</v>
      </c>
      <c r="L10" s="118">
        <v>0</v>
      </c>
      <c r="M10" s="120">
        <v>0</v>
      </c>
    </row>
    <row r="11" spans="1:13" ht="16.5" customHeight="1">
      <c r="A11" s="119" t="s">
        <v>126</v>
      </c>
      <c r="B11" s="111">
        <v>6</v>
      </c>
      <c r="C11" s="181">
        <v>9</v>
      </c>
      <c r="D11" s="117">
        <v>2106</v>
      </c>
      <c r="E11" s="117">
        <v>423</v>
      </c>
      <c r="F11" s="117">
        <f t="shared" si="1"/>
        <v>807</v>
      </c>
      <c r="G11" s="117">
        <f t="shared" ref="G11" si="3">I11+K11+M11</f>
        <v>354</v>
      </c>
      <c r="H11" s="118">
        <v>150</v>
      </c>
      <c r="I11" s="117">
        <v>56</v>
      </c>
      <c r="J11" s="118">
        <v>289</v>
      </c>
      <c r="K11" s="117">
        <v>142</v>
      </c>
      <c r="L11" s="118">
        <v>368</v>
      </c>
      <c r="M11" s="120">
        <v>156</v>
      </c>
    </row>
    <row r="12" spans="1:13">
      <c r="A12" s="22" t="s">
        <v>205</v>
      </c>
      <c r="B12" s="121"/>
      <c r="C12" s="121"/>
      <c r="D12" s="121"/>
      <c r="E12" s="121"/>
      <c r="F12" s="121"/>
      <c r="G12" s="121"/>
      <c r="H12" s="121"/>
    </row>
    <row r="14" spans="1:13">
      <c r="A14" s="122" t="s">
        <v>116</v>
      </c>
      <c r="B14" s="122"/>
      <c r="C14" s="122"/>
      <c r="D14" s="122"/>
      <c r="E14" s="122"/>
      <c r="F14" s="122"/>
      <c r="G14" s="122"/>
      <c r="H14" s="122"/>
      <c r="I14" s="122"/>
    </row>
    <row r="15" spans="1:13">
      <c r="A15" s="274" t="s">
        <v>22</v>
      </c>
      <c r="B15" s="241" t="s">
        <v>79</v>
      </c>
      <c r="C15" s="268" t="s">
        <v>23</v>
      </c>
      <c r="D15" s="260" t="s">
        <v>78</v>
      </c>
      <c r="E15" s="260"/>
      <c r="F15" s="260"/>
      <c r="G15" s="260"/>
      <c r="H15" s="260"/>
      <c r="I15" s="260"/>
      <c r="J15" s="260"/>
      <c r="K15" s="260"/>
      <c r="L15" s="261"/>
    </row>
    <row r="16" spans="1:13" ht="38.25">
      <c r="A16" s="276"/>
      <c r="B16" s="243"/>
      <c r="C16" s="270"/>
      <c r="D16" s="111" t="s">
        <v>62</v>
      </c>
      <c r="E16" s="114" t="s">
        <v>63</v>
      </c>
      <c r="F16" s="114" t="s">
        <v>64</v>
      </c>
      <c r="G16" s="114" t="s">
        <v>65</v>
      </c>
      <c r="H16" s="114" t="s">
        <v>66</v>
      </c>
      <c r="I16" s="258" t="s">
        <v>67</v>
      </c>
      <c r="J16" s="259"/>
      <c r="K16" s="258" t="s">
        <v>68</v>
      </c>
      <c r="L16" s="259"/>
    </row>
    <row r="17" spans="1:17">
      <c r="A17" s="108" t="s">
        <v>33</v>
      </c>
      <c r="B17" s="107" t="s">
        <v>34</v>
      </c>
      <c r="C17" s="123">
        <v>1</v>
      </c>
      <c r="D17" s="111">
        <v>2</v>
      </c>
      <c r="E17" s="123">
        <v>3</v>
      </c>
      <c r="F17" s="114" t="s">
        <v>57</v>
      </c>
      <c r="G17" s="114" t="s">
        <v>58</v>
      </c>
      <c r="H17" s="114" t="s">
        <v>59</v>
      </c>
      <c r="I17" s="258" t="s">
        <v>60</v>
      </c>
      <c r="J17" s="259"/>
      <c r="K17" s="258" t="s">
        <v>61</v>
      </c>
      <c r="L17" s="259"/>
    </row>
    <row r="18" spans="1:17" ht="25.5" customHeight="1">
      <c r="A18" s="110" t="s">
        <v>206</v>
      </c>
      <c r="B18" s="107">
        <v>1</v>
      </c>
      <c r="C18" s="191">
        <f>D18+E18+F18+G18+H18+I18+K18</f>
        <v>279</v>
      </c>
      <c r="D18" s="194">
        <f t="shared" ref="D18:K18" si="4">D19+D20+D21+D22+D23</f>
        <v>65</v>
      </c>
      <c r="E18" s="194">
        <f t="shared" si="4"/>
        <v>29</v>
      </c>
      <c r="F18" s="194">
        <f t="shared" si="4"/>
        <v>114</v>
      </c>
      <c r="G18" s="194">
        <f t="shared" si="4"/>
        <v>35</v>
      </c>
      <c r="H18" s="194">
        <f t="shared" si="4"/>
        <v>6</v>
      </c>
      <c r="I18" s="271">
        <f t="shared" si="4"/>
        <v>3</v>
      </c>
      <c r="J18" s="272"/>
      <c r="K18" s="271">
        <f t="shared" si="4"/>
        <v>27</v>
      </c>
      <c r="L18" s="272"/>
    </row>
    <row r="19" spans="1:17" ht="16.5" customHeight="1">
      <c r="A19" s="119" t="s">
        <v>122</v>
      </c>
      <c r="B19" s="107">
        <v>2</v>
      </c>
      <c r="C19" s="186">
        <f t="shared" ref="C19:C23" si="5">D19+E19+F19+G19+H19+I19+K19</f>
        <v>0</v>
      </c>
      <c r="D19" s="111">
        <v>0</v>
      </c>
      <c r="E19" s="187">
        <v>0</v>
      </c>
      <c r="F19" s="187">
        <v>0</v>
      </c>
      <c r="G19" s="187">
        <v>0</v>
      </c>
      <c r="H19" s="187">
        <v>0</v>
      </c>
      <c r="I19" s="258" t="s">
        <v>254</v>
      </c>
      <c r="J19" s="259"/>
      <c r="K19" s="258" t="s">
        <v>254</v>
      </c>
      <c r="L19" s="259"/>
    </row>
    <row r="20" spans="1:17" ht="16.5" customHeight="1">
      <c r="A20" s="119" t="s">
        <v>123</v>
      </c>
      <c r="B20" s="107">
        <v>3</v>
      </c>
      <c r="C20" s="186">
        <f t="shared" si="5"/>
        <v>0</v>
      </c>
      <c r="D20" s="111">
        <v>0</v>
      </c>
      <c r="E20" s="123">
        <v>0</v>
      </c>
      <c r="F20" s="114" t="s">
        <v>254</v>
      </c>
      <c r="G20" s="114" t="s">
        <v>254</v>
      </c>
      <c r="H20" s="114" t="s">
        <v>254</v>
      </c>
      <c r="I20" s="258" t="s">
        <v>254</v>
      </c>
      <c r="J20" s="259"/>
      <c r="K20" s="258" t="s">
        <v>254</v>
      </c>
      <c r="L20" s="259"/>
    </row>
    <row r="21" spans="1:17" ht="16.5" customHeight="1">
      <c r="A21" s="119" t="s">
        <v>124</v>
      </c>
      <c r="B21" s="107">
        <v>4</v>
      </c>
      <c r="C21" s="186">
        <f t="shared" si="5"/>
        <v>8</v>
      </c>
      <c r="D21" s="111">
        <v>1</v>
      </c>
      <c r="E21" s="123">
        <v>4</v>
      </c>
      <c r="F21" s="114" t="s">
        <v>250</v>
      </c>
      <c r="G21" s="114" t="s">
        <v>254</v>
      </c>
      <c r="H21" s="114" t="s">
        <v>254</v>
      </c>
      <c r="I21" s="258" t="s">
        <v>254</v>
      </c>
      <c r="J21" s="259"/>
      <c r="K21" s="258" t="s">
        <v>254</v>
      </c>
      <c r="L21" s="259"/>
    </row>
    <row r="22" spans="1:17" ht="16.5" customHeight="1">
      <c r="A22" s="119" t="s">
        <v>125</v>
      </c>
      <c r="B22" s="107">
        <v>5</v>
      </c>
      <c r="C22" s="186">
        <f t="shared" si="5"/>
        <v>38</v>
      </c>
      <c r="D22" s="111">
        <v>6</v>
      </c>
      <c r="E22" s="123">
        <v>6</v>
      </c>
      <c r="F22" s="114" t="s">
        <v>251</v>
      </c>
      <c r="G22" s="114" t="s">
        <v>59</v>
      </c>
      <c r="H22" s="114" t="s">
        <v>254</v>
      </c>
      <c r="I22" s="258" t="s">
        <v>252</v>
      </c>
      <c r="J22" s="259"/>
      <c r="K22" s="258" t="s">
        <v>58</v>
      </c>
      <c r="L22" s="259"/>
    </row>
    <row r="23" spans="1:17" ht="16.5" customHeight="1">
      <c r="A23" s="119" t="s">
        <v>126</v>
      </c>
      <c r="B23" s="107">
        <v>6</v>
      </c>
      <c r="C23" s="186">
        <f t="shared" si="5"/>
        <v>233</v>
      </c>
      <c r="D23" s="111">
        <v>58</v>
      </c>
      <c r="E23" s="123">
        <v>19</v>
      </c>
      <c r="F23" s="114" t="s">
        <v>256</v>
      </c>
      <c r="G23" s="114" t="s">
        <v>257</v>
      </c>
      <c r="H23" s="114" t="s">
        <v>59</v>
      </c>
      <c r="I23" s="258" t="s">
        <v>253</v>
      </c>
      <c r="J23" s="259"/>
      <c r="K23" s="258" t="s">
        <v>255</v>
      </c>
      <c r="L23" s="259"/>
    </row>
    <row r="24" spans="1:17">
      <c r="A24" s="22" t="s">
        <v>207</v>
      </c>
      <c r="B24" s="13"/>
      <c r="C24" s="13"/>
      <c r="D24" s="13"/>
      <c r="E24" s="13"/>
      <c r="F24" s="13"/>
      <c r="G24" s="13"/>
      <c r="H24" s="13"/>
      <c r="I24" s="13"/>
    </row>
    <row r="26" spans="1:17">
      <c r="A26" s="122" t="s">
        <v>117</v>
      </c>
      <c r="B26" s="122"/>
      <c r="C26" s="122"/>
      <c r="D26" s="122"/>
      <c r="E26" s="122"/>
      <c r="F26" s="122"/>
      <c r="G26" s="122"/>
      <c r="H26" s="122"/>
      <c r="I26" s="122"/>
      <c r="J26" s="122"/>
      <c r="K26" s="122"/>
    </row>
    <row r="27" spans="1:17">
      <c r="A27" s="274" t="s">
        <v>22</v>
      </c>
      <c r="B27" s="241" t="s">
        <v>79</v>
      </c>
      <c r="C27" s="237" t="s">
        <v>119</v>
      </c>
      <c r="D27" s="268" t="s">
        <v>23</v>
      </c>
      <c r="F27" s="233" t="s">
        <v>24</v>
      </c>
      <c r="G27" s="233"/>
      <c r="H27" s="233"/>
      <c r="I27" s="233"/>
      <c r="J27" s="233"/>
      <c r="K27" s="233"/>
      <c r="L27" s="233"/>
      <c r="M27" s="233"/>
      <c r="N27" s="233"/>
      <c r="O27" s="233"/>
      <c r="P27" s="233"/>
      <c r="Q27" s="233"/>
    </row>
    <row r="28" spans="1:17" ht="17.25" customHeight="1">
      <c r="A28" s="275"/>
      <c r="B28" s="242"/>
      <c r="C28" s="273"/>
      <c r="D28" s="269"/>
      <c r="F28" s="231" t="s">
        <v>26</v>
      </c>
      <c r="G28" s="124"/>
      <c r="H28" s="231" t="s">
        <v>27</v>
      </c>
      <c r="I28" s="124"/>
      <c r="J28" s="231" t="s">
        <v>28</v>
      </c>
      <c r="K28" s="124"/>
      <c r="L28" s="231" t="s">
        <v>29</v>
      </c>
      <c r="M28" s="124"/>
      <c r="N28" s="231" t="s">
        <v>30</v>
      </c>
      <c r="O28" s="124"/>
      <c r="P28" s="239" t="s">
        <v>174</v>
      </c>
      <c r="Q28" s="23"/>
    </row>
    <row r="29" spans="1:17" ht="20.25" customHeight="1">
      <c r="A29" s="276"/>
      <c r="B29" s="243"/>
      <c r="C29" s="238"/>
      <c r="D29" s="270"/>
      <c r="E29" s="107" t="s">
        <v>32</v>
      </c>
      <c r="F29" s="232"/>
      <c r="G29" s="108" t="s">
        <v>25</v>
      </c>
      <c r="H29" s="232"/>
      <c r="I29" s="108" t="s">
        <v>25</v>
      </c>
      <c r="J29" s="232"/>
      <c r="K29" s="108" t="s">
        <v>25</v>
      </c>
      <c r="L29" s="232"/>
      <c r="M29" s="108" t="s">
        <v>25</v>
      </c>
      <c r="N29" s="232"/>
      <c r="O29" s="108" t="s">
        <v>25</v>
      </c>
      <c r="P29" s="240"/>
      <c r="Q29" s="108" t="s">
        <v>25</v>
      </c>
    </row>
    <row r="30" spans="1:17">
      <c r="A30" s="108" t="s">
        <v>33</v>
      </c>
      <c r="B30" s="107" t="s">
        <v>34</v>
      </c>
      <c r="C30" s="123">
        <v>1</v>
      </c>
      <c r="D30" s="125">
        <v>2</v>
      </c>
      <c r="E30" s="123">
        <v>3</v>
      </c>
      <c r="F30" s="125">
        <v>4</v>
      </c>
      <c r="G30" s="123">
        <v>5</v>
      </c>
      <c r="H30" s="125">
        <v>6</v>
      </c>
      <c r="I30" s="123">
        <v>7</v>
      </c>
      <c r="J30" s="125">
        <v>8</v>
      </c>
      <c r="K30" s="123">
        <v>9</v>
      </c>
      <c r="L30" s="125">
        <v>10</v>
      </c>
      <c r="M30" s="123">
        <v>11</v>
      </c>
      <c r="N30" s="125">
        <v>12</v>
      </c>
      <c r="O30" s="123">
        <v>13</v>
      </c>
      <c r="P30" s="125">
        <v>14</v>
      </c>
      <c r="Q30" s="126">
        <v>15</v>
      </c>
    </row>
    <row r="31" spans="1:17" ht="27" customHeight="1">
      <c r="A31" s="110" t="s">
        <v>208</v>
      </c>
      <c r="B31" s="107">
        <v>1</v>
      </c>
      <c r="C31" s="111">
        <f>C32+C33+C34+C35+C36</f>
        <v>279</v>
      </c>
      <c r="D31" s="195">
        <f>D32+D33+D34+D35+D36</f>
        <v>26103</v>
      </c>
      <c r="E31" s="195">
        <f t="shared" ref="E31:Q31" si="6">E32+E33+E34+E35+E36</f>
        <v>10896</v>
      </c>
      <c r="F31" s="195">
        <f t="shared" si="6"/>
        <v>13978</v>
      </c>
      <c r="G31" s="195">
        <f t="shared" si="6"/>
        <v>5190</v>
      </c>
      <c r="H31" s="195">
        <f t="shared" si="6"/>
        <v>5705</v>
      </c>
      <c r="I31" s="195">
        <f t="shared" si="6"/>
        <v>2548</v>
      </c>
      <c r="J31" s="195">
        <f t="shared" si="6"/>
        <v>3295</v>
      </c>
      <c r="K31" s="195">
        <f t="shared" si="6"/>
        <v>1761</v>
      </c>
      <c r="L31" s="195">
        <f t="shared" si="6"/>
        <v>1938</v>
      </c>
      <c r="M31" s="195">
        <f t="shared" si="6"/>
        <v>823</v>
      </c>
      <c r="N31" s="195">
        <f t="shared" si="6"/>
        <v>994</v>
      </c>
      <c r="O31" s="195">
        <f t="shared" si="6"/>
        <v>459</v>
      </c>
      <c r="P31" s="195">
        <f t="shared" si="6"/>
        <v>193</v>
      </c>
      <c r="Q31" s="195">
        <f t="shared" si="6"/>
        <v>115</v>
      </c>
    </row>
    <row r="32" spans="1:17" ht="16.5" customHeight="1">
      <c r="A32" s="119" t="s">
        <v>122</v>
      </c>
      <c r="B32" s="107">
        <v>2</v>
      </c>
      <c r="C32" s="192">
        <v>0</v>
      </c>
      <c r="D32" s="195">
        <v>0</v>
      </c>
      <c r="E32" s="195">
        <f t="shared" ref="E32:E33" si="7">G32+I32+K32+M32+O32+Q32</f>
        <v>0</v>
      </c>
      <c r="F32" s="196">
        <v>0</v>
      </c>
      <c r="G32" s="196">
        <v>0</v>
      </c>
      <c r="H32" s="196">
        <v>0</v>
      </c>
      <c r="I32" s="196">
        <v>0</v>
      </c>
      <c r="J32" s="196">
        <v>0</v>
      </c>
      <c r="K32" s="196">
        <v>0</v>
      </c>
      <c r="L32" s="196">
        <v>0</v>
      </c>
      <c r="M32" s="196">
        <v>0</v>
      </c>
      <c r="N32" s="196">
        <v>0</v>
      </c>
      <c r="O32" s="196">
        <v>0</v>
      </c>
      <c r="P32" s="196">
        <v>0</v>
      </c>
      <c r="Q32" s="197">
        <v>0</v>
      </c>
    </row>
    <row r="33" spans="1:17" ht="16.5" customHeight="1">
      <c r="A33" s="119" t="s">
        <v>123</v>
      </c>
      <c r="B33" s="107">
        <v>3</v>
      </c>
      <c r="C33" s="192">
        <v>0</v>
      </c>
      <c r="D33" s="195">
        <v>0</v>
      </c>
      <c r="E33" s="195">
        <f t="shared" si="7"/>
        <v>0</v>
      </c>
      <c r="F33" s="196">
        <v>0</v>
      </c>
      <c r="G33" s="196">
        <v>0</v>
      </c>
      <c r="H33" s="196">
        <v>0</v>
      </c>
      <c r="I33" s="196">
        <v>0</v>
      </c>
      <c r="J33" s="196">
        <v>0</v>
      </c>
      <c r="K33" s="196">
        <v>0</v>
      </c>
      <c r="L33" s="196">
        <v>0</v>
      </c>
      <c r="M33" s="196">
        <v>0</v>
      </c>
      <c r="N33" s="196">
        <v>0</v>
      </c>
      <c r="O33" s="196">
        <v>0</v>
      </c>
      <c r="P33" s="196">
        <v>0</v>
      </c>
      <c r="Q33" s="197">
        <v>0</v>
      </c>
    </row>
    <row r="34" spans="1:17" ht="16.5" customHeight="1">
      <c r="A34" s="119" t="s">
        <v>124</v>
      </c>
      <c r="B34" s="107">
        <v>4</v>
      </c>
      <c r="C34" s="192">
        <v>8</v>
      </c>
      <c r="D34" s="195">
        <v>1776</v>
      </c>
      <c r="E34" s="195">
        <v>607</v>
      </c>
      <c r="F34" s="196">
        <v>1620</v>
      </c>
      <c r="G34" s="196">
        <v>571</v>
      </c>
      <c r="H34" s="196">
        <v>108</v>
      </c>
      <c r="I34" s="196">
        <v>21</v>
      </c>
      <c r="J34" s="196">
        <v>39</v>
      </c>
      <c r="K34" s="196">
        <v>10</v>
      </c>
      <c r="L34" s="196">
        <v>9</v>
      </c>
      <c r="M34" s="196">
        <v>5</v>
      </c>
      <c r="N34" s="196">
        <v>0</v>
      </c>
      <c r="O34" s="196">
        <v>0</v>
      </c>
      <c r="P34" s="196">
        <v>0</v>
      </c>
      <c r="Q34" s="197">
        <v>0</v>
      </c>
    </row>
    <row r="35" spans="1:17" ht="16.5" customHeight="1">
      <c r="A35" s="119" t="s">
        <v>125</v>
      </c>
      <c r="B35" s="107">
        <v>5</v>
      </c>
      <c r="C35" s="192">
        <v>38</v>
      </c>
      <c r="D35" s="195">
        <v>14097</v>
      </c>
      <c r="E35" s="195">
        <v>5017</v>
      </c>
      <c r="F35" s="196">
        <v>7465</v>
      </c>
      <c r="G35" s="196">
        <v>2723</v>
      </c>
      <c r="H35" s="196">
        <v>2991</v>
      </c>
      <c r="I35" s="196">
        <v>878</v>
      </c>
      <c r="J35" s="196">
        <v>1959</v>
      </c>
      <c r="K35" s="196">
        <v>774</v>
      </c>
      <c r="L35" s="196">
        <v>1055</v>
      </c>
      <c r="M35" s="196">
        <v>428</v>
      </c>
      <c r="N35" s="196">
        <v>549</v>
      </c>
      <c r="O35" s="196">
        <v>188</v>
      </c>
      <c r="P35" s="196">
        <v>78</v>
      </c>
      <c r="Q35" s="197">
        <v>26</v>
      </c>
    </row>
    <row r="36" spans="1:17" ht="16.5" customHeight="1">
      <c r="A36" s="119" t="s">
        <v>126</v>
      </c>
      <c r="B36" s="108">
        <v>6</v>
      </c>
      <c r="C36" s="193">
        <v>233</v>
      </c>
      <c r="D36" s="195">
        <v>10230</v>
      </c>
      <c r="E36" s="195">
        <v>5272</v>
      </c>
      <c r="F36" s="196">
        <v>4893</v>
      </c>
      <c r="G36" s="196">
        <v>1896</v>
      </c>
      <c r="H36" s="196">
        <v>2606</v>
      </c>
      <c r="I36" s="196">
        <v>1649</v>
      </c>
      <c r="J36" s="196">
        <v>1297</v>
      </c>
      <c r="K36" s="196">
        <v>977</v>
      </c>
      <c r="L36" s="196">
        <v>874</v>
      </c>
      <c r="M36" s="196">
        <v>390</v>
      </c>
      <c r="N36" s="196">
        <v>445</v>
      </c>
      <c r="O36" s="196">
        <v>271</v>
      </c>
      <c r="P36" s="196">
        <v>115</v>
      </c>
      <c r="Q36" s="197">
        <v>89</v>
      </c>
    </row>
    <row r="37" spans="1:17">
      <c r="A37" s="22" t="s">
        <v>209</v>
      </c>
    </row>
  </sheetData>
  <mergeCells count="41">
    <mergeCell ref="B27:B29"/>
    <mergeCell ref="C27:C29"/>
    <mergeCell ref="A27:A29"/>
    <mergeCell ref="A15:A16"/>
    <mergeCell ref="C15:C16"/>
    <mergeCell ref="B15:B16"/>
    <mergeCell ref="D27:D29"/>
    <mergeCell ref="I16:J16"/>
    <mergeCell ref="F27:Q27"/>
    <mergeCell ref="F28:F29"/>
    <mergeCell ref="H28:H29"/>
    <mergeCell ref="J28:J29"/>
    <mergeCell ref="L28:L29"/>
    <mergeCell ref="N28:N29"/>
    <mergeCell ref="P28:P29"/>
    <mergeCell ref="K16:L16"/>
    <mergeCell ref="I17:J17"/>
    <mergeCell ref="I18:J18"/>
    <mergeCell ref="I19:J19"/>
    <mergeCell ref="I20:J20"/>
    <mergeCell ref="I21:J21"/>
    <mergeCell ref="K18:L18"/>
    <mergeCell ref="D15:L15"/>
    <mergeCell ref="F2:M2"/>
    <mergeCell ref="C2:C4"/>
    <mergeCell ref="A2:A4"/>
    <mergeCell ref="B2:B4"/>
    <mergeCell ref="J3:J4"/>
    <mergeCell ref="L3:L4"/>
    <mergeCell ref="F3:F4"/>
    <mergeCell ref="E3:E4"/>
    <mergeCell ref="H3:H4"/>
    <mergeCell ref="D2:D4"/>
    <mergeCell ref="I22:J22"/>
    <mergeCell ref="I23:J23"/>
    <mergeCell ref="K22:L22"/>
    <mergeCell ref="K23:L23"/>
    <mergeCell ref="K17:L17"/>
    <mergeCell ref="K19:L19"/>
    <mergeCell ref="K20:L20"/>
    <mergeCell ref="K21:L21"/>
  </mergeCells>
  <pageMargins left="0.7" right="0.7" top="0.75" bottom="0.75" header="0.3" footer="0.3"/>
  <pageSetup scale="7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S22"/>
  <sheetViews>
    <sheetView view="pageBreakPreview" topLeftCell="B1" zoomScale="115" zoomScaleNormal="100" zoomScaleSheetLayoutView="115" workbookViewId="0">
      <selection activeCell="N10" sqref="N10"/>
    </sheetView>
  </sheetViews>
  <sheetFormatPr defaultRowHeight="12.75"/>
  <cols>
    <col min="1" max="1" width="23.140625" style="2" customWidth="1"/>
    <col min="2" max="2" width="5.85546875" style="2" customWidth="1"/>
    <col min="3" max="14" width="10.85546875" style="2" customWidth="1"/>
    <col min="15" max="19" width="6.7109375" style="2" customWidth="1"/>
    <col min="20" max="16384" width="9.140625" style="2"/>
  </cols>
  <sheetData>
    <row r="1" spans="1:19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s="5" customFormat="1" ht="20.25" customHeight="1">
      <c r="A2" s="3" t="s">
        <v>114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</row>
    <row r="3" spans="1:19" ht="20.25" customHeight="1">
      <c r="A3" s="274" t="s">
        <v>113</v>
      </c>
      <c r="B3" s="241" t="s">
        <v>79</v>
      </c>
      <c r="C3" s="231" t="s">
        <v>23</v>
      </c>
      <c r="D3" s="6"/>
      <c r="E3" s="233" t="s">
        <v>69</v>
      </c>
      <c r="F3" s="233"/>
      <c r="G3" s="233"/>
      <c r="H3" s="233"/>
      <c r="I3" s="233"/>
      <c r="J3" s="233"/>
      <c r="K3" s="233"/>
      <c r="L3" s="233"/>
      <c r="M3" s="233"/>
      <c r="N3" s="233"/>
    </row>
    <row r="4" spans="1:19" s="5" customFormat="1" ht="12.75" customHeight="1">
      <c r="A4" s="275"/>
      <c r="B4" s="242"/>
      <c r="C4" s="244"/>
      <c r="D4" s="233" t="s">
        <v>25</v>
      </c>
      <c r="E4" s="234" t="s">
        <v>70</v>
      </c>
      <c r="F4" s="19"/>
      <c r="G4" s="234" t="s">
        <v>71</v>
      </c>
      <c r="H4" s="19"/>
      <c r="I4" s="234" t="s">
        <v>72</v>
      </c>
      <c r="J4" s="19"/>
      <c r="K4" s="234" t="s">
        <v>73</v>
      </c>
      <c r="L4" s="19"/>
      <c r="M4" s="234" t="s">
        <v>74</v>
      </c>
      <c r="N4" s="19"/>
    </row>
    <row r="5" spans="1:19" s="5" customFormat="1" ht="15.75" customHeight="1">
      <c r="A5" s="276"/>
      <c r="B5" s="243"/>
      <c r="C5" s="232"/>
      <c r="D5" s="233"/>
      <c r="E5" s="233"/>
      <c r="F5" s="20" t="s">
        <v>121</v>
      </c>
      <c r="G5" s="233"/>
      <c r="H5" s="20" t="s">
        <v>121</v>
      </c>
      <c r="I5" s="233"/>
      <c r="J5" s="20" t="s">
        <v>121</v>
      </c>
      <c r="K5" s="233"/>
      <c r="L5" s="20" t="s">
        <v>121</v>
      </c>
      <c r="M5" s="233"/>
      <c r="N5" s="20" t="s">
        <v>121</v>
      </c>
    </row>
    <row r="6" spans="1:19" ht="18" customHeight="1">
      <c r="A6" s="7" t="s">
        <v>33</v>
      </c>
      <c r="B6" s="7" t="s">
        <v>34</v>
      </c>
      <c r="C6" s="7">
        <v>1</v>
      </c>
      <c r="D6" s="7">
        <v>2</v>
      </c>
      <c r="E6" s="18">
        <v>3</v>
      </c>
      <c r="F6" s="18">
        <v>4</v>
      </c>
      <c r="G6" s="18">
        <v>5</v>
      </c>
      <c r="H6" s="18">
        <v>6</v>
      </c>
      <c r="I6" s="18">
        <v>7</v>
      </c>
      <c r="J6" s="18">
        <v>8</v>
      </c>
      <c r="K6" s="18">
        <v>9</v>
      </c>
      <c r="L6" s="18">
        <v>10</v>
      </c>
      <c r="M6" s="18">
        <v>11</v>
      </c>
      <c r="N6" s="20">
        <v>12</v>
      </c>
    </row>
    <row r="7" spans="1:19" ht="19.5" customHeight="1">
      <c r="A7" s="8" t="s">
        <v>180</v>
      </c>
      <c r="B7" s="7">
        <v>1</v>
      </c>
      <c r="C7" s="84">
        <f>E7+G7+I7+K7+M7</f>
        <v>10389</v>
      </c>
      <c r="D7" s="84">
        <f>F7+H7+J7+L7+N7</f>
        <v>5821</v>
      </c>
      <c r="E7" s="178">
        <f>SUM(E8:E20)</f>
        <v>1702</v>
      </c>
      <c r="F7" s="178">
        <f>SUM(F8:F20)</f>
        <v>1002</v>
      </c>
      <c r="G7" s="178">
        <f t="shared" ref="G7:N7" si="0">SUM(G8:G20)</f>
        <v>3294</v>
      </c>
      <c r="H7" s="178">
        <f t="shared" si="0"/>
        <v>1737</v>
      </c>
      <c r="I7" s="178">
        <f t="shared" si="0"/>
        <v>2504</v>
      </c>
      <c r="J7" s="178">
        <f t="shared" si="0"/>
        <v>1446</v>
      </c>
      <c r="K7" s="178">
        <f t="shared" si="0"/>
        <v>2132</v>
      </c>
      <c r="L7" s="178">
        <f t="shared" si="0"/>
        <v>1214</v>
      </c>
      <c r="M7" s="178">
        <f t="shared" si="0"/>
        <v>757</v>
      </c>
      <c r="N7" s="178">
        <f t="shared" si="0"/>
        <v>422</v>
      </c>
    </row>
    <row r="8" spans="1:19" ht="19.5" customHeight="1">
      <c r="A8" s="9" t="s">
        <v>80</v>
      </c>
      <c r="B8" s="7">
        <v>2</v>
      </c>
      <c r="C8" s="84">
        <f t="shared" ref="C8:C20" si="1">E8+G8+I8+K8+M8</f>
        <v>1461</v>
      </c>
      <c r="D8" s="84">
        <f t="shared" ref="D8:D20" si="2">F8+H8+J8+L8+N8</f>
        <v>751</v>
      </c>
      <c r="E8" s="85">
        <v>455</v>
      </c>
      <c r="F8" s="86">
        <v>229</v>
      </c>
      <c r="G8" s="85">
        <v>806</v>
      </c>
      <c r="H8" s="86">
        <v>410</v>
      </c>
      <c r="I8" s="85">
        <v>200</v>
      </c>
      <c r="J8" s="86">
        <v>112</v>
      </c>
      <c r="K8" s="85">
        <v>0</v>
      </c>
      <c r="L8" s="85">
        <v>0</v>
      </c>
      <c r="M8" s="85">
        <v>0</v>
      </c>
      <c r="N8" s="85">
        <v>0</v>
      </c>
    </row>
    <row r="9" spans="1:19" ht="19.5" customHeight="1">
      <c r="A9" s="10" t="s">
        <v>90</v>
      </c>
      <c r="B9" s="7">
        <v>3</v>
      </c>
      <c r="C9" s="84">
        <f t="shared" si="1"/>
        <v>2538</v>
      </c>
      <c r="D9" s="84">
        <f t="shared" si="2"/>
        <v>1291</v>
      </c>
      <c r="E9" s="85">
        <v>450</v>
      </c>
      <c r="F9" s="85">
        <v>245</v>
      </c>
      <c r="G9" s="85">
        <v>1253</v>
      </c>
      <c r="H9" s="85">
        <v>586</v>
      </c>
      <c r="I9" s="85">
        <v>487</v>
      </c>
      <c r="J9" s="85">
        <v>261</v>
      </c>
      <c r="K9" s="85">
        <v>255</v>
      </c>
      <c r="L9" s="85">
        <v>141</v>
      </c>
      <c r="M9" s="85">
        <v>93</v>
      </c>
      <c r="N9" s="85">
        <v>58</v>
      </c>
      <c r="S9" s="21"/>
    </row>
    <row r="10" spans="1:19" ht="19.5" customHeight="1">
      <c r="A10" s="10" t="s">
        <v>54</v>
      </c>
      <c r="B10" s="7">
        <v>4</v>
      </c>
      <c r="C10" s="84">
        <f t="shared" si="1"/>
        <v>2389</v>
      </c>
      <c r="D10" s="84">
        <f t="shared" si="2"/>
        <v>1227</v>
      </c>
      <c r="E10" s="85">
        <v>53</v>
      </c>
      <c r="F10" s="85">
        <v>33</v>
      </c>
      <c r="G10" s="85">
        <v>238</v>
      </c>
      <c r="H10" s="85">
        <v>115</v>
      </c>
      <c r="I10" s="85">
        <v>555</v>
      </c>
      <c r="J10" s="85">
        <v>290</v>
      </c>
      <c r="K10" s="85">
        <v>1019</v>
      </c>
      <c r="L10" s="85">
        <v>515</v>
      </c>
      <c r="M10" s="85">
        <v>524</v>
      </c>
      <c r="N10" s="85">
        <v>274</v>
      </c>
    </row>
    <row r="11" spans="1:19" ht="19.5" customHeight="1">
      <c r="A11" s="9" t="s">
        <v>55</v>
      </c>
      <c r="B11" s="7">
        <v>5</v>
      </c>
      <c r="C11" s="84">
        <f t="shared" si="1"/>
        <v>1039</v>
      </c>
      <c r="D11" s="84">
        <f t="shared" si="2"/>
        <v>578</v>
      </c>
      <c r="E11" s="85">
        <v>45</v>
      </c>
      <c r="F11" s="85">
        <v>11</v>
      </c>
      <c r="G11" s="85">
        <v>169</v>
      </c>
      <c r="H11" s="85">
        <v>93</v>
      </c>
      <c r="I11" s="85">
        <v>413</v>
      </c>
      <c r="J11" s="85">
        <v>215</v>
      </c>
      <c r="K11" s="85">
        <v>339</v>
      </c>
      <c r="L11" s="85">
        <v>210</v>
      </c>
      <c r="M11" s="85">
        <v>73</v>
      </c>
      <c r="N11" s="85">
        <v>49</v>
      </c>
    </row>
    <row r="12" spans="1:19" ht="19.5" customHeight="1">
      <c r="A12" s="9" t="s">
        <v>81</v>
      </c>
      <c r="B12" s="7">
        <v>6</v>
      </c>
      <c r="C12" s="84">
        <f t="shared" si="1"/>
        <v>118</v>
      </c>
      <c r="D12" s="84">
        <f t="shared" si="2"/>
        <v>70</v>
      </c>
      <c r="E12" s="85">
        <v>2</v>
      </c>
      <c r="F12" s="85">
        <v>1</v>
      </c>
      <c r="G12" s="85">
        <v>10</v>
      </c>
      <c r="H12" s="85">
        <v>2</v>
      </c>
      <c r="I12" s="85">
        <v>32</v>
      </c>
      <c r="J12" s="85">
        <v>19</v>
      </c>
      <c r="K12" s="85">
        <v>60</v>
      </c>
      <c r="L12" s="85">
        <v>37</v>
      </c>
      <c r="M12" s="85">
        <v>14</v>
      </c>
      <c r="N12" s="85">
        <v>11</v>
      </c>
    </row>
    <row r="13" spans="1:19" ht="19.5" customHeight="1">
      <c r="A13" s="9" t="s">
        <v>82</v>
      </c>
      <c r="B13" s="7">
        <v>7</v>
      </c>
      <c r="C13" s="84">
        <f t="shared" si="1"/>
        <v>509</v>
      </c>
      <c r="D13" s="84">
        <f t="shared" si="2"/>
        <v>317</v>
      </c>
      <c r="E13" s="85">
        <v>12</v>
      </c>
      <c r="F13" s="85">
        <v>4</v>
      </c>
      <c r="G13" s="85">
        <v>94</v>
      </c>
      <c r="H13" s="85">
        <v>51</v>
      </c>
      <c r="I13" s="85">
        <v>210</v>
      </c>
      <c r="J13" s="85">
        <v>136</v>
      </c>
      <c r="K13" s="85">
        <v>176</v>
      </c>
      <c r="L13" s="85">
        <v>115</v>
      </c>
      <c r="M13" s="85">
        <v>17</v>
      </c>
      <c r="N13" s="85">
        <v>11</v>
      </c>
    </row>
    <row r="14" spans="1:19" ht="19.5" customHeight="1">
      <c r="A14" s="9" t="s">
        <v>83</v>
      </c>
      <c r="B14" s="7">
        <v>8</v>
      </c>
      <c r="C14" s="84">
        <f>E14+G14+I14+K14+M14</f>
        <v>638</v>
      </c>
      <c r="D14" s="84">
        <f t="shared" si="2"/>
        <v>413</v>
      </c>
      <c r="E14" s="87">
        <v>7</v>
      </c>
      <c r="F14" s="87">
        <v>2</v>
      </c>
      <c r="G14" s="87">
        <v>105</v>
      </c>
      <c r="H14" s="87">
        <v>70</v>
      </c>
      <c r="I14" s="87">
        <v>267</v>
      </c>
      <c r="J14" s="87">
        <v>169</v>
      </c>
      <c r="K14" s="87">
        <v>226</v>
      </c>
      <c r="L14" s="87">
        <v>154</v>
      </c>
      <c r="M14" s="87">
        <v>33</v>
      </c>
      <c r="N14" s="87">
        <v>18</v>
      </c>
    </row>
    <row r="15" spans="1:19" ht="19.5" customHeight="1">
      <c r="A15" s="9" t="s">
        <v>84</v>
      </c>
      <c r="B15" s="7">
        <v>9</v>
      </c>
      <c r="C15" s="84">
        <f t="shared" si="1"/>
        <v>405</v>
      </c>
      <c r="D15" s="84">
        <f t="shared" si="2"/>
        <v>277</v>
      </c>
      <c r="E15" s="87">
        <v>47</v>
      </c>
      <c r="F15" s="87">
        <v>24</v>
      </c>
      <c r="G15" s="87">
        <v>162</v>
      </c>
      <c r="H15" s="87">
        <v>112</v>
      </c>
      <c r="I15" s="87">
        <v>166</v>
      </c>
      <c r="J15" s="87">
        <v>117</v>
      </c>
      <c r="K15" s="87">
        <v>30</v>
      </c>
      <c r="L15" s="87">
        <v>24</v>
      </c>
      <c r="M15" s="87">
        <v>0</v>
      </c>
      <c r="N15" s="87">
        <v>0</v>
      </c>
    </row>
    <row r="16" spans="1:19" ht="19.5" customHeight="1">
      <c r="A16" s="9" t="s">
        <v>85</v>
      </c>
      <c r="B16" s="7">
        <v>10</v>
      </c>
      <c r="C16" s="84">
        <f t="shared" si="1"/>
        <v>382</v>
      </c>
      <c r="D16" s="84">
        <f t="shared" si="2"/>
        <v>275</v>
      </c>
      <c r="E16" s="87">
        <v>33</v>
      </c>
      <c r="F16" s="87">
        <v>25</v>
      </c>
      <c r="G16" s="87">
        <v>170</v>
      </c>
      <c r="H16" s="87">
        <v>121</v>
      </c>
      <c r="I16" s="87">
        <v>150</v>
      </c>
      <c r="J16" s="87">
        <v>111</v>
      </c>
      <c r="K16" s="87">
        <v>26</v>
      </c>
      <c r="L16" s="87">
        <v>17</v>
      </c>
      <c r="M16" s="87">
        <v>3</v>
      </c>
      <c r="N16" s="87">
        <v>1</v>
      </c>
    </row>
    <row r="17" spans="1:14" ht="19.5" customHeight="1">
      <c r="A17" s="9" t="s">
        <v>86</v>
      </c>
      <c r="B17" s="7">
        <v>11</v>
      </c>
      <c r="C17" s="84">
        <f t="shared" si="1"/>
        <v>401</v>
      </c>
      <c r="D17" s="84">
        <f t="shared" si="2"/>
        <v>297</v>
      </c>
      <c r="E17" s="87">
        <v>263</v>
      </c>
      <c r="F17" s="87">
        <v>207</v>
      </c>
      <c r="G17" s="87">
        <v>129</v>
      </c>
      <c r="H17" s="87">
        <v>83</v>
      </c>
      <c r="I17" s="87">
        <v>8</v>
      </c>
      <c r="J17" s="87">
        <v>6</v>
      </c>
      <c r="K17" s="87">
        <v>1</v>
      </c>
      <c r="L17" s="87">
        <v>1</v>
      </c>
      <c r="M17" s="87">
        <v>0</v>
      </c>
      <c r="N17" s="87">
        <v>0</v>
      </c>
    </row>
    <row r="18" spans="1:14" ht="19.5" customHeight="1">
      <c r="A18" s="9" t="s">
        <v>87</v>
      </c>
      <c r="B18" s="7">
        <v>12</v>
      </c>
      <c r="C18" s="84">
        <f t="shared" si="1"/>
        <v>334</v>
      </c>
      <c r="D18" s="84">
        <f t="shared" si="2"/>
        <v>248</v>
      </c>
      <c r="E18" s="87">
        <v>184</v>
      </c>
      <c r="F18" s="87">
        <v>149</v>
      </c>
      <c r="G18" s="87">
        <v>137</v>
      </c>
      <c r="H18" s="87">
        <v>89</v>
      </c>
      <c r="I18" s="87">
        <v>13</v>
      </c>
      <c r="J18" s="87">
        <v>10</v>
      </c>
      <c r="K18" s="87">
        <v>0</v>
      </c>
      <c r="L18" s="87">
        <v>0</v>
      </c>
      <c r="M18" s="87">
        <v>0</v>
      </c>
      <c r="N18" s="87">
        <v>0</v>
      </c>
    </row>
    <row r="19" spans="1:14" ht="19.5" customHeight="1">
      <c r="A19" s="9" t="s">
        <v>88</v>
      </c>
      <c r="B19" s="7">
        <v>13</v>
      </c>
      <c r="C19" s="84">
        <f t="shared" si="1"/>
        <v>146</v>
      </c>
      <c r="D19" s="84">
        <f t="shared" si="2"/>
        <v>63</v>
      </c>
      <c r="E19" s="87">
        <v>126</v>
      </c>
      <c r="F19" s="87">
        <v>59</v>
      </c>
      <c r="G19" s="87">
        <v>17</v>
      </c>
      <c r="H19" s="87">
        <v>4</v>
      </c>
      <c r="I19" s="87">
        <v>3</v>
      </c>
      <c r="J19" s="87">
        <v>0</v>
      </c>
      <c r="K19" s="87">
        <v>0</v>
      </c>
      <c r="L19" s="87">
        <v>0</v>
      </c>
      <c r="M19" s="87">
        <v>0</v>
      </c>
      <c r="N19" s="87">
        <v>0</v>
      </c>
    </row>
    <row r="20" spans="1:14" ht="19.5" customHeight="1">
      <c r="A20" s="9" t="s">
        <v>89</v>
      </c>
      <c r="B20" s="7">
        <v>14</v>
      </c>
      <c r="C20" s="84">
        <f t="shared" si="1"/>
        <v>29</v>
      </c>
      <c r="D20" s="84">
        <f t="shared" si="2"/>
        <v>14</v>
      </c>
      <c r="E20" s="87">
        <v>25</v>
      </c>
      <c r="F20" s="87">
        <v>13</v>
      </c>
      <c r="G20" s="87">
        <v>4</v>
      </c>
      <c r="H20" s="87">
        <v>1</v>
      </c>
      <c r="I20" s="87">
        <v>0</v>
      </c>
      <c r="J20" s="87">
        <v>0</v>
      </c>
      <c r="K20" s="87">
        <v>0</v>
      </c>
      <c r="L20" s="87">
        <v>0</v>
      </c>
      <c r="M20" s="87">
        <v>0</v>
      </c>
      <c r="N20" s="87">
        <v>0</v>
      </c>
    </row>
    <row r="21" spans="1:14" ht="19.5" customHeight="1">
      <c r="A21" s="22" t="s">
        <v>179</v>
      </c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3"/>
    </row>
    <row r="22" spans="1:14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</row>
  </sheetData>
  <mergeCells count="10">
    <mergeCell ref="B3:B5"/>
    <mergeCell ref="E4:E5"/>
    <mergeCell ref="G4:G5"/>
    <mergeCell ref="D4:D5"/>
    <mergeCell ref="A3:A5"/>
    <mergeCell ref="E3:N3"/>
    <mergeCell ref="I4:I5"/>
    <mergeCell ref="K4:K5"/>
    <mergeCell ref="M4:M5"/>
    <mergeCell ref="C3:C5"/>
  </mergeCells>
  <printOptions horizontalCentered="1"/>
  <pageMargins left="0.70866141732283472" right="0.16" top="0.74803149606299213" bottom="0.74803149606299213" header="0.31496062992125984" footer="0.31496062992125984"/>
  <pageSetup paperSize="9" scale="8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S22"/>
  <sheetViews>
    <sheetView view="pageBreakPreview" zoomScale="115" zoomScaleNormal="100" zoomScaleSheetLayoutView="115" workbookViewId="0">
      <selection activeCell="U14" sqref="U14"/>
    </sheetView>
  </sheetViews>
  <sheetFormatPr defaultRowHeight="14.25"/>
  <cols>
    <col min="1" max="1" width="28.28515625" style="62" customWidth="1"/>
    <col min="2" max="2" width="3.85546875" style="62" bestFit="1" customWidth="1"/>
    <col min="3" max="19" width="6.28515625" style="62" customWidth="1"/>
    <col min="20" max="16384" width="9.140625" style="62"/>
  </cols>
  <sheetData>
    <row r="1" spans="1:19" ht="15">
      <c r="A1" s="59" t="s">
        <v>115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</row>
    <row r="2" spans="1:19" s="88" customFormat="1" ht="15">
      <c r="A2" s="59"/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</row>
    <row r="3" spans="1:19" ht="19.5" customHeight="1">
      <c r="A3" s="277" t="s">
        <v>22</v>
      </c>
      <c r="B3" s="279" t="s">
        <v>79</v>
      </c>
      <c r="C3" s="281" t="s">
        <v>23</v>
      </c>
      <c r="D3" s="283" t="s">
        <v>24</v>
      </c>
      <c r="E3" s="284"/>
      <c r="F3" s="284"/>
      <c r="G3" s="284"/>
      <c r="H3" s="284"/>
      <c r="I3" s="284"/>
      <c r="J3" s="284"/>
      <c r="K3" s="284"/>
      <c r="L3" s="284"/>
      <c r="M3" s="284"/>
      <c r="N3" s="284"/>
      <c r="O3" s="284"/>
      <c r="P3" s="284"/>
      <c r="Q3" s="284"/>
      <c r="R3" s="284"/>
      <c r="S3" s="285"/>
    </row>
    <row r="4" spans="1:19" ht="19.5" customHeight="1">
      <c r="A4" s="278"/>
      <c r="B4" s="280"/>
      <c r="C4" s="282"/>
      <c r="D4" s="89" t="s">
        <v>141</v>
      </c>
      <c r="E4" s="90">
        <v>5</v>
      </c>
      <c r="F4" s="91" t="s">
        <v>142</v>
      </c>
      <c r="G4" s="91" t="s">
        <v>143</v>
      </c>
      <c r="H4" s="92" t="s">
        <v>144</v>
      </c>
      <c r="I4" s="93" t="s">
        <v>145</v>
      </c>
      <c r="J4" s="90" t="s">
        <v>146</v>
      </c>
      <c r="K4" s="93" t="s">
        <v>81</v>
      </c>
      <c r="L4" s="93" t="s">
        <v>82</v>
      </c>
      <c r="M4" s="93" t="s">
        <v>83</v>
      </c>
      <c r="N4" s="93" t="s">
        <v>84</v>
      </c>
      <c r="O4" s="93" t="s">
        <v>85</v>
      </c>
      <c r="P4" s="93" t="s">
        <v>86</v>
      </c>
      <c r="Q4" s="93" t="s">
        <v>87</v>
      </c>
      <c r="R4" s="93" t="s">
        <v>88</v>
      </c>
      <c r="S4" s="94" t="s">
        <v>89</v>
      </c>
    </row>
    <row r="5" spans="1:19">
      <c r="A5" s="71" t="s">
        <v>33</v>
      </c>
      <c r="B5" s="70" t="s">
        <v>34</v>
      </c>
      <c r="C5" s="70">
        <v>1</v>
      </c>
      <c r="D5" s="70">
        <v>2</v>
      </c>
      <c r="E5" s="70">
        <v>3</v>
      </c>
      <c r="F5" s="70">
        <v>4</v>
      </c>
      <c r="G5" s="70">
        <v>5</v>
      </c>
      <c r="H5" s="70">
        <v>6</v>
      </c>
      <c r="I5" s="70">
        <v>7</v>
      </c>
      <c r="J5" s="70">
        <v>8</v>
      </c>
      <c r="K5" s="70">
        <v>9</v>
      </c>
      <c r="L5" s="70">
        <v>10</v>
      </c>
      <c r="M5" s="70">
        <v>11</v>
      </c>
      <c r="N5" s="70">
        <v>12</v>
      </c>
      <c r="O5" s="70">
        <v>13</v>
      </c>
      <c r="P5" s="70">
        <v>14</v>
      </c>
      <c r="Q5" s="70">
        <v>15</v>
      </c>
      <c r="R5" s="70">
        <v>16</v>
      </c>
      <c r="S5" s="71">
        <v>17</v>
      </c>
    </row>
    <row r="6" spans="1:19" ht="28.5" customHeight="1">
      <c r="A6" s="95" t="s">
        <v>201</v>
      </c>
      <c r="B6" s="70">
        <v>1</v>
      </c>
      <c r="C6" s="96">
        <f>C7+C8+C9+C10+C11+C12</f>
        <v>3067</v>
      </c>
      <c r="D6" s="96">
        <f t="shared" ref="D6:S6" si="0">D7+D8+D9+D10+D11+D12</f>
        <v>0</v>
      </c>
      <c r="E6" s="96">
        <f t="shared" si="0"/>
        <v>0</v>
      </c>
      <c r="F6" s="96">
        <f t="shared" si="0"/>
        <v>0</v>
      </c>
      <c r="G6" s="96">
        <f t="shared" si="0"/>
        <v>0</v>
      </c>
      <c r="H6" s="96">
        <f t="shared" si="0"/>
        <v>0</v>
      </c>
      <c r="I6" s="96">
        <f t="shared" si="0"/>
        <v>0</v>
      </c>
      <c r="J6" s="96">
        <f t="shared" si="0"/>
        <v>104</v>
      </c>
      <c r="K6" s="96">
        <f t="shared" si="0"/>
        <v>118</v>
      </c>
      <c r="L6" s="96">
        <f t="shared" si="0"/>
        <v>512</v>
      </c>
      <c r="M6" s="96">
        <f t="shared" si="0"/>
        <v>638</v>
      </c>
      <c r="N6" s="96">
        <f t="shared" si="0"/>
        <v>405</v>
      </c>
      <c r="O6" s="96">
        <f t="shared" si="0"/>
        <v>381</v>
      </c>
      <c r="P6" s="96">
        <f t="shared" si="0"/>
        <v>401</v>
      </c>
      <c r="Q6" s="96">
        <f t="shared" si="0"/>
        <v>333</v>
      </c>
      <c r="R6" s="96">
        <f t="shared" si="0"/>
        <v>146</v>
      </c>
      <c r="S6" s="96">
        <f t="shared" si="0"/>
        <v>29</v>
      </c>
    </row>
    <row r="7" spans="1:19" ht="19.5" customHeight="1">
      <c r="A7" s="74" t="s">
        <v>158</v>
      </c>
      <c r="B7" s="70">
        <v>2</v>
      </c>
      <c r="C7" s="179">
        <f t="shared" ref="C7:C12" si="1">SUM(D7:S7)</f>
        <v>206</v>
      </c>
      <c r="D7" s="98">
        <v>0</v>
      </c>
      <c r="E7" s="98">
        <v>0</v>
      </c>
      <c r="F7" s="98">
        <v>0</v>
      </c>
      <c r="G7" s="98">
        <v>0</v>
      </c>
      <c r="H7" s="98">
        <v>0</v>
      </c>
      <c r="I7" s="99">
        <v>0</v>
      </c>
      <c r="J7" s="97">
        <v>99</v>
      </c>
      <c r="K7" s="97">
        <v>9</v>
      </c>
      <c r="L7" s="97">
        <v>29</v>
      </c>
      <c r="M7" s="97">
        <v>32</v>
      </c>
      <c r="N7" s="97">
        <v>6</v>
      </c>
      <c r="O7" s="97">
        <v>11</v>
      </c>
      <c r="P7" s="97">
        <v>8</v>
      </c>
      <c r="Q7" s="97">
        <v>12</v>
      </c>
      <c r="R7" s="97">
        <v>0</v>
      </c>
      <c r="S7" s="97">
        <v>0</v>
      </c>
    </row>
    <row r="8" spans="1:19" ht="19.5" customHeight="1">
      <c r="A8" s="74" t="s">
        <v>159</v>
      </c>
      <c r="B8" s="70">
        <v>3</v>
      </c>
      <c r="C8" s="179">
        <f t="shared" si="1"/>
        <v>1034</v>
      </c>
      <c r="D8" s="98">
        <v>0</v>
      </c>
      <c r="E8" s="98">
        <v>0</v>
      </c>
      <c r="F8" s="98">
        <v>0</v>
      </c>
      <c r="G8" s="98">
        <v>0</v>
      </c>
      <c r="H8" s="98">
        <v>0</v>
      </c>
      <c r="I8" s="99">
        <v>0</v>
      </c>
      <c r="J8" s="97">
        <v>3</v>
      </c>
      <c r="K8" s="97">
        <v>78</v>
      </c>
      <c r="L8" s="97">
        <v>265</v>
      </c>
      <c r="M8" s="97">
        <v>243</v>
      </c>
      <c r="N8" s="97">
        <v>132</v>
      </c>
      <c r="O8" s="97">
        <v>94</v>
      </c>
      <c r="P8" s="97">
        <v>104</v>
      </c>
      <c r="Q8" s="97">
        <v>68</v>
      </c>
      <c r="R8" s="97">
        <v>34</v>
      </c>
      <c r="S8" s="97">
        <v>13</v>
      </c>
    </row>
    <row r="9" spans="1:19" ht="19.5" customHeight="1">
      <c r="A9" s="74" t="s">
        <v>160</v>
      </c>
      <c r="B9" s="70">
        <v>4</v>
      </c>
      <c r="C9" s="179">
        <f t="shared" si="1"/>
        <v>1089</v>
      </c>
      <c r="D9" s="98">
        <v>0</v>
      </c>
      <c r="E9" s="98">
        <v>0</v>
      </c>
      <c r="F9" s="98">
        <v>0</v>
      </c>
      <c r="G9" s="98">
        <v>0</v>
      </c>
      <c r="H9" s="98">
        <v>0</v>
      </c>
      <c r="I9" s="99">
        <v>0</v>
      </c>
      <c r="J9" s="97">
        <v>1</v>
      </c>
      <c r="K9" s="97">
        <v>23</v>
      </c>
      <c r="L9" s="97">
        <v>149</v>
      </c>
      <c r="M9" s="97">
        <v>235</v>
      </c>
      <c r="N9" s="97">
        <v>166</v>
      </c>
      <c r="O9" s="97">
        <v>145</v>
      </c>
      <c r="P9" s="97">
        <v>165</v>
      </c>
      <c r="Q9" s="97">
        <v>123</v>
      </c>
      <c r="R9" s="97">
        <v>72</v>
      </c>
      <c r="S9" s="97">
        <v>10</v>
      </c>
    </row>
    <row r="10" spans="1:19" ht="19.5" customHeight="1">
      <c r="A10" s="74" t="s">
        <v>161</v>
      </c>
      <c r="B10" s="70">
        <v>5</v>
      </c>
      <c r="C10" s="179">
        <f t="shared" si="1"/>
        <v>481</v>
      </c>
      <c r="D10" s="98">
        <v>0</v>
      </c>
      <c r="E10" s="98">
        <v>0</v>
      </c>
      <c r="F10" s="98">
        <v>0</v>
      </c>
      <c r="G10" s="98">
        <v>0</v>
      </c>
      <c r="H10" s="98">
        <v>0</v>
      </c>
      <c r="I10" s="99">
        <v>0</v>
      </c>
      <c r="J10" s="97">
        <v>1</v>
      </c>
      <c r="K10" s="97">
        <v>3</v>
      </c>
      <c r="L10" s="97">
        <v>37</v>
      </c>
      <c r="M10" s="97">
        <v>84</v>
      </c>
      <c r="N10" s="97">
        <v>69</v>
      </c>
      <c r="O10" s="97">
        <v>94</v>
      </c>
      <c r="P10" s="97">
        <v>81</v>
      </c>
      <c r="Q10" s="97">
        <v>85</v>
      </c>
      <c r="R10" s="97">
        <v>24</v>
      </c>
      <c r="S10" s="97">
        <v>3</v>
      </c>
    </row>
    <row r="11" spans="1:19" ht="19.5" customHeight="1">
      <c r="A11" s="74" t="s">
        <v>162</v>
      </c>
      <c r="B11" s="70">
        <v>6</v>
      </c>
      <c r="C11" s="179">
        <f t="shared" si="1"/>
        <v>125</v>
      </c>
      <c r="D11" s="98">
        <v>0</v>
      </c>
      <c r="E11" s="98">
        <v>0</v>
      </c>
      <c r="F11" s="98">
        <v>0</v>
      </c>
      <c r="G11" s="98">
        <v>0</v>
      </c>
      <c r="H11" s="98">
        <v>0</v>
      </c>
      <c r="I11" s="99">
        <v>0</v>
      </c>
      <c r="J11" s="97">
        <v>0</v>
      </c>
      <c r="K11" s="97">
        <v>1</v>
      </c>
      <c r="L11" s="97">
        <v>6</v>
      </c>
      <c r="M11" s="97">
        <v>16</v>
      </c>
      <c r="N11" s="97">
        <v>16</v>
      </c>
      <c r="O11" s="97">
        <v>23</v>
      </c>
      <c r="P11" s="97">
        <v>26</v>
      </c>
      <c r="Q11" s="97">
        <v>27</v>
      </c>
      <c r="R11" s="97">
        <v>8</v>
      </c>
      <c r="S11" s="97">
        <v>2</v>
      </c>
    </row>
    <row r="12" spans="1:19" ht="19.5" customHeight="1">
      <c r="A12" s="74" t="s">
        <v>157</v>
      </c>
      <c r="B12" s="70">
        <v>7</v>
      </c>
      <c r="C12" s="179">
        <f t="shared" si="1"/>
        <v>132</v>
      </c>
      <c r="D12" s="98">
        <v>0</v>
      </c>
      <c r="E12" s="98">
        <v>0</v>
      </c>
      <c r="F12" s="98">
        <v>0</v>
      </c>
      <c r="G12" s="98">
        <v>0</v>
      </c>
      <c r="H12" s="98">
        <v>0</v>
      </c>
      <c r="I12" s="99">
        <v>0</v>
      </c>
      <c r="J12" s="97">
        <v>0</v>
      </c>
      <c r="K12" s="97">
        <v>4</v>
      </c>
      <c r="L12" s="97">
        <v>26</v>
      </c>
      <c r="M12" s="97">
        <v>28</v>
      </c>
      <c r="N12" s="97">
        <v>16</v>
      </c>
      <c r="O12" s="97">
        <v>14</v>
      </c>
      <c r="P12" s="97">
        <v>17</v>
      </c>
      <c r="Q12" s="97">
        <v>18</v>
      </c>
      <c r="R12" s="97">
        <v>8</v>
      </c>
      <c r="S12" s="97">
        <v>1</v>
      </c>
    </row>
    <row r="13" spans="1:19" ht="26.25" customHeight="1">
      <c r="A13" s="100" t="s">
        <v>202</v>
      </c>
      <c r="B13" s="70">
        <v>8</v>
      </c>
      <c r="C13" s="101">
        <f>D13+E13+F13+G13+H13+I13+J13+K13+L13+M13+N13+O13+P13+Q13+R13+S13</f>
        <v>2076</v>
      </c>
      <c r="D13" s="101">
        <f t="shared" ref="D13:I13" si="2">SUM(D14:D19)</f>
        <v>0</v>
      </c>
      <c r="E13" s="101">
        <f t="shared" si="2"/>
        <v>0</v>
      </c>
      <c r="F13" s="101">
        <f t="shared" si="2"/>
        <v>0</v>
      </c>
      <c r="G13" s="101">
        <f t="shared" si="2"/>
        <v>0</v>
      </c>
      <c r="H13" s="101">
        <f t="shared" si="2"/>
        <v>0</v>
      </c>
      <c r="I13" s="101">
        <f t="shared" si="2"/>
        <v>0</v>
      </c>
      <c r="J13" s="101">
        <f>J14+J15+J16+J17+J18+J19</f>
        <v>104</v>
      </c>
      <c r="K13" s="101">
        <f t="shared" ref="K13:S13" si="3">K14+K15+K16+K17+K18+K19</f>
        <v>70</v>
      </c>
      <c r="L13" s="101">
        <f t="shared" si="3"/>
        <v>317</v>
      </c>
      <c r="M13" s="101">
        <f t="shared" si="3"/>
        <v>413</v>
      </c>
      <c r="N13" s="101">
        <f t="shared" si="3"/>
        <v>277</v>
      </c>
      <c r="O13" s="101">
        <f t="shared" si="3"/>
        <v>274</v>
      </c>
      <c r="P13" s="101">
        <f t="shared" si="3"/>
        <v>297</v>
      </c>
      <c r="Q13" s="101">
        <f t="shared" si="3"/>
        <v>247</v>
      </c>
      <c r="R13" s="101">
        <f t="shared" si="3"/>
        <v>63</v>
      </c>
      <c r="S13" s="101">
        <f t="shared" si="3"/>
        <v>14</v>
      </c>
    </row>
    <row r="14" spans="1:19" ht="19.5" customHeight="1">
      <c r="A14" s="78" t="s">
        <v>158</v>
      </c>
      <c r="B14" s="70">
        <v>9</v>
      </c>
      <c r="C14" s="101">
        <f t="shared" ref="C14:C19" si="4">D14+E14+F14+G14+H14+I14+J14+K14+L14+M14+N14+O14+P14+Q14+R14+S14</f>
        <v>180</v>
      </c>
      <c r="D14" s="98">
        <v>0</v>
      </c>
      <c r="E14" s="98">
        <v>0</v>
      </c>
      <c r="F14" s="98">
        <v>0</v>
      </c>
      <c r="G14" s="98">
        <v>0</v>
      </c>
      <c r="H14" s="98">
        <v>0</v>
      </c>
      <c r="I14" s="99">
        <v>0</v>
      </c>
      <c r="J14" s="97">
        <v>99</v>
      </c>
      <c r="K14" s="99">
        <v>5</v>
      </c>
      <c r="L14" s="99">
        <v>23</v>
      </c>
      <c r="M14" s="99">
        <v>25</v>
      </c>
      <c r="N14" s="99">
        <v>5</v>
      </c>
      <c r="O14" s="99">
        <v>9</v>
      </c>
      <c r="P14" s="102">
        <v>5</v>
      </c>
      <c r="Q14" s="97">
        <v>9</v>
      </c>
      <c r="R14" s="97">
        <v>0</v>
      </c>
      <c r="S14" s="97">
        <v>0</v>
      </c>
    </row>
    <row r="15" spans="1:19" ht="19.5" customHeight="1">
      <c r="A15" s="78" t="s">
        <v>159</v>
      </c>
      <c r="B15" s="70">
        <v>10</v>
      </c>
      <c r="C15" s="101">
        <f t="shared" si="4"/>
        <v>702</v>
      </c>
      <c r="D15" s="98">
        <v>0</v>
      </c>
      <c r="E15" s="98">
        <v>0</v>
      </c>
      <c r="F15" s="98">
        <v>0</v>
      </c>
      <c r="G15" s="98">
        <v>0</v>
      </c>
      <c r="H15" s="98">
        <v>0</v>
      </c>
      <c r="I15" s="99">
        <v>0</v>
      </c>
      <c r="J15" s="97">
        <v>3</v>
      </c>
      <c r="K15" s="99">
        <v>48</v>
      </c>
      <c r="L15" s="99">
        <v>181</v>
      </c>
      <c r="M15" s="99">
        <v>169</v>
      </c>
      <c r="N15" s="99">
        <v>94</v>
      </c>
      <c r="O15" s="99">
        <v>67</v>
      </c>
      <c r="P15" s="102">
        <v>74</v>
      </c>
      <c r="Q15" s="97">
        <v>48</v>
      </c>
      <c r="R15" s="97">
        <v>12</v>
      </c>
      <c r="S15" s="97">
        <v>6</v>
      </c>
    </row>
    <row r="16" spans="1:19" ht="19.5" customHeight="1">
      <c r="A16" s="78" t="s">
        <v>160</v>
      </c>
      <c r="B16" s="70">
        <v>11</v>
      </c>
      <c r="C16" s="101">
        <f t="shared" si="4"/>
        <v>708</v>
      </c>
      <c r="D16" s="98">
        <v>0</v>
      </c>
      <c r="E16" s="98">
        <v>0</v>
      </c>
      <c r="F16" s="98">
        <v>0</v>
      </c>
      <c r="G16" s="98">
        <v>0</v>
      </c>
      <c r="H16" s="98">
        <v>0</v>
      </c>
      <c r="I16" s="83">
        <v>0</v>
      </c>
      <c r="J16" s="97">
        <v>1</v>
      </c>
      <c r="K16" s="99">
        <v>13</v>
      </c>
      <c r="L16" s="99">
        <v>75</v>
      </c>
      <c r="M16" s="99">
        <v>145</v>
      </c>
      <c r="N16" s="99">
        <v>117</v>
      </c>
      <c r="O16" s="99">
        <v>106</v>
      </c>
      <c r="P16" s="102">
        <v>125</v>
      </c>
      <c r="Q16" s="97">
        <v>91</v>
      </c>
      <c r="R16" s="97">
        <v>31</v>
      </c>
      <c r="S16" s="97">
        <v>4</v>
      </c>
    </row>
    <row r="17" spans="1:19" ht="19.5" customHeight="1">
      <c r="A17" s="78" t="s">
        <v>161</v>
      </c>
      <c r="B17" s="70">
        <v>12</v>
      </c>
      <c r="C17" s="101">
        <f t="shared" si="4"/>
        <v>310</v>
      </c>
      <c r="D17" s="98">
        <v>0</v>
      </c>
      <c r="E17" s="98">
        <v>0</v>
      </c>
      <c r="F17" s="98">
        <v>0</v>
      </c>
      <c r="G17" s="98">
        <v>0</v>
      </c>
      <c r="H17" s="98">
        <v>0</v>
      </c>
      <c r="I17" s="99">
        <v>0</v>
      </c>
      <c r="J17" s="97">
        <v>1</v>
      </c>
      <c r="K17" s="99">
        <v>1</v>
      </c>
      <c r="L17" s="99">
        <v>17</v>
      </c>
      <c r="M17" s="99">
        <v>47</v>
      </c>
      <c r="N17" s="99">
        <v>37</v>
      </c>
      <c r="O17" s="99">
        <v>65</v>
      </c>
      <c r="P17" s="102">
        <v>60</v>
      </c>
      <c r="Q17" s="97">
        <v>67</v>
      </c>
      <c r="R17" s="97">
        <v>13</v>
      </c>
      <c r="S17" s="97">
        <v>2</v>
      </c>
    </row>
    <row r="18" spans="1:19" ht="19.5" customHeight="1">
      <c r="A18" s="78" t="s">
        <v>162</v>
      </c>
      <c r="B18" s="70">
        <v>13</v>
      </c>
      <c r="C18" s="101">
        <f t="shared" si="4"/>
        <v>86</v>
      </c>
      <c r="D18" s="98">
        <v>0</v>
      </c>
      <c r="E18" s="98">
        <v>0</v>
      </c>
      <c r="F18" s="98">
        <v>0</v>
      </c>
      <c r="G18" s="98">
        <v>0</v>
      </c>
      <c r="H18" s="98">
        <v>0</v>
      </c>
      <c r="I18" s="99">
        <v>0</v>
      </c>
      <c r="J18" s="97">
        <v>0</v>
      </c>
      <c r="K18" s="99">
        <v>1</v>
      </c>
      <c r="L18" s="99">
        <v>3</v>
      </c>
      <c r="M18" s="99">
        <v>8</v>
      </c>
      <c r="N18" s="99">
        <v>13</v>
      </c>
      <c r="O18" s="99">
        <v>17</v>
      </c>
      <c r="P18" s="102">
        <v>22</v>
      </c>
      <c r="Q18" s="97">
        <v>18</v>
      </c>
      <c r="R18" s="97">
        <v>2</v>
      </c>
      <c r="S18" s="97">
        <v>2</v>
      </c>
    </row>
    <row r="19" spans="1:19" ht="19.5" customHeight="1">
      <c r="A19" s="78" t="s">
        <v>157</v>
      </c>
      <c r="B19" s="70">
        <v>14</v>
      </c>
      <c r="C19" s="101">
        <f t="shared" si="4"/>
        <v>90</v>
      </c>
      <c r="D19" s="98">
        <v>0</v>
      </c>
      <c r="E19" s="98">
        <v>0</v>
      </c>
      <c r="F19" s="98">
        <v>0</v>
      </c>
      <c r="G19" s="98">
        <v>0</v>
      </c>
      <c r="H19" s="98">
        <v>0</v>
      </c>
      <c r="I19" s="99">
        <v>0</v>
      </c>
      <c r="J19" s="97">
        <v>0</v>
      </c>
      <c r="K19" s="99">
        <v>2</v>
      </c>
      <c r="L19" s="99">
        <v>18</v>
      </c>
      <c r="M19" s="99">
        <v>19</v>
      </c>
      <c r="N19" s="99">
        <v>11</v>
      </c>
      <c r="O19" s="99">
        <v>10</v>
      </c>
      <c r="P19" s="102">
        <v>11</v>
      </c>
      <c r="Q19" s="97">
        <v>14</v>
      </c>
      <c r="R19" s="97">
        <v>5</v>
      </c>
      <c r="S19" s="97">
        <v>0</v>
      </c>
    </row>
    <row r="20" spans="1:19" ht="15">
      <c r="A20" s="80" t="s">
        <v>203</v>
      </c>
      <c r="B20" s="103"/>
      <c r="C20" s="59"/>
      <c r="D20" s="59"/>
      <c r="E20" s="59"/>
      <c r="F20" s="59"/>
      <c r="G20" s="59"/>
      <c r="H20" s="59"/>
      <c r="I20" s="59"/>
      <c r="J20" s="59"/>
      <c r="K20" s="59"/>
      <c r="L20" s="59"/>
      <c r="M20" s="59"/>
      <c r="N20" s="104"/>
      <c r="O20" s="104"/>
      <c r="P20" s="61"/>
    </row>
    <row r="21" spans="1:19">
      <c r="A21" s="105"/>
      <c r="B21" s="105"/>
      <c r="C21" s="105"/>
      <c r="D21" s="105"/>
      <c r="E21" s="105"/>
      <c r="F21" s="105"/>
      <c r="G21" s="105"/>
      <c r="H21" s="105"/>
      <c r="I21" s="105"/>
      <c r="J21" s="105"/>
    </row>
    <row r="22" spans="1:19">
      <c r="A22" s="106"/>
      <c r="B22" s="106"/>
      <c r="C22" s="106"/>
      <c r="D22" s="106"/>
      <c r="E22" s="106"/>
      <c r="F22" s="106"/>
      <c r="G22" s="106"/>
      <c r="H22" s="106"/>
      <c r="I22" s="106"/>
      <c r="J22" s="106"/>
    </row>
  </sheetData>
  <mergeCells count="4">
    <mergeCell ref="A3:A4"/>
    <mergeCell ref="B3:B4"/>
    <mergeCell ref="C3:C4"/>
    <mergeCell ref="D3:S3"/>
  </mergeCells>
  <printOptions horizontalCentered="1"/>
  <pageMargins left="0.70866141732283472" right="0.33" top="0.74803149606299213" bottom="0.74803149606299213" header="0.31496062992125984" footer="0.31496062992125984"/>
  <pageSetup paperSize="9" scale="97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X17"/>
  <sheetViews>
    <sheetView workbookViewId="0">
      <selection activeCell="AB8" sqref="AB8"/>
    </sheetView>
  </sheetViews>
  <sheetFormatPr defaultRowHeight="12.75"/>
  <cols>
    <col min="1" max="1" width="7.42578125" style="2" customWidth="1"/>
    <col min="2" max="2" width="7" style="2" customWidth="1"/>
    <col min="3" max="3" width="5.42578125" style="2" customWidth="1"/>
    <col min="4" max="4" width="5" style="2" customWidth="1"/>
    <col min="5" max="5" width="5.42578125" style="2" customWidth="1"/>
    <col min="6" max="6" width="4.7109375" style="2" customWidth="1"/>
    <col min="7" max="7" width="5" style="2" customWidth="1"/>
    <col min="8" max="8" width="5.140625" style="2" customWidth="1"/>
    <col min="9" max="11" width="4.42578125" style="2" customWidth="1"/>
    <col min="12" max="12" width="5.140625" style="2" customWidth="1"/>
    <col min="13" max="13" width="3" style="2" customWidth="1"/>
    <col min="14" max="14" width="4.28515625" style="2" customWidth="1"/>
    <col min="15" max="15" width="3.85546875" style="2" customWidth="1"/>
    <col min="16" max="16" width="3.42578125" style="2" customWidth="1"/>
    <col min="17" max="17" width="3.85546875" style="2" customWidth="1"/>
    <col min="18" max="18" width="2.85546875" style="2" customWidth="1"/>
    <col min="19" max="19" width="4" style="2" customWidth="1"/>
    <col min="20" max="20" width="5" style="2" customWidth="1"/>
    <col min="21" max="21" width="6.28515625" style="2" customWidth="1"/>
    <col min="22" max="22" width="6.5703125" style="2" customWidth="1"/>
    <col min="23" max="23" width="6.28515625" style="2" customWidth="1"/>
    <col min="24" max="24" width="6.85546875" style="2" customWidth="1"/>
    <col min="25" max="16384" width="9.140625" style="2"/>
  </cols>
  <sheetData>
    <row r="1" spans="1:24">
      <c r="A1" s="290" t="s">
        <v>214</v>
      </c>
      <c r="B1" s="290"/>
      <c r="C1" s="290"/>
      <c r="D1" s="290"/>
      <c r="E1" s="290"/>
      <c r="F1" s="290"/>
      <c r="G1" s="290"/>
      <c r="H1" s="290"/>
      <c r="K1" s="290" t="s">
        <v>215</v>
      </c>
      <c r="L1" s="290"/>
      <c r="M1" s="290"/>
      <c r="N1" s="290"/>
      <c r="O1" s="290"/>
      <c r="P1" s="290"/>
      <c r="Q1" s="290"/>
      <c r="R1" s="290"/>
      <c r="S1" s="290"/>
    </row>
    <row r="2" spans="1:24">
      <c r="A2" s="290" t="s">
        <v>216</v>
      </c>
      <c r="B2" s="290"/>
      <c r="C2" s="290"/>
      <c r="D2" s="290"/>
      <c r="E2" s="290"/>
      <c r="F2" s="290"/>
      <c r="G2" s="290"/>
      <c r="H2" s="290"/>
    </row>
    <row r="4" spans="1:24">
      <c r="B4" s="290" t="s">
        <v>217</v>
      </c>
      <c r="C4" s="290"/>
      <c r="D4" s="290"/>
      <c r="E4" s="290"/>
      <c r="F4" s="290"/>
      <c r="G4" s="290"/>
      <c r="H4" s="290"/>
      <c r="I4" s="290"/>
      <c r="J4" s="290"/>
      <c r="K4" s="290"/>
      <c r="L4" s="290"/>
      <c r="M4" s="290"/>
      <c r="N4" s="290"/>
      <c r="O4" s="290"/>
      <c r="P4" s="290"/>
    </row>
    <row r="5" spans="1:24">
      <c r="C5" s="296" t="s">
        <v>260</v>
      </c>
      <c r="D5" s="296"/>
      <c r="E5" s="296"/>
      <c r="F5" s="296"/>
    </row>
    <row r="6" spans="1:24">
      <c r="V6" s="290" t="s">
        <v>218</v>
      </c>
      <c r="W6" s="290"/>
      <c r="X6" s="290"/>
    </row>
    <row r="7" spans="1:24" ht="17.25" customHeight="1">
      <c r="A7" s="291" t="s">
        <v>219</v>
      </c>
      <c r="B7" s="293" t="s">
        <v>220</v>
      </c>
      <c r="C7" s="135"/>
      <c r="D7" s="295"/>
      <c r="E7" s="289"/>
      <c r="F7" s="293" t="s">
        <v>242</v>
      </c>
      <c r="G7" s="293" t="s">
        <v>221</v>
      </c>
      <c r="H7" s="293" t="s">
        <v>222</v>
      </c>
      <c r="I7" s="293" t="s">
        <v>223</v>
      </c>
      <c r="J7" s="293" t="s">
        <v>224</v>
      </c>
      <c r="K7" s="293" t="s">
        <v>225</v>
      </c>
      <c r="L7" s="286" t="s">
        <v>226</v>
      </c>
      <c r="M7" s="288" t="s">
        <v>227</v>
      </c>
      <c r="N7" s="288"/>
      <c r="O7" s="288"/>
      <c r="P7" s="288"/>
      <c r="Q7" s="288"/>
      <c r="R7" s="288"/>
      <c r="S7" s="288"/>
      <c r="T7" s="288"/>
      <c r="U7" s="288"/>
      <c r="V7" s="288"/>
      <c r="W7" s="288"/>
      <c r="X7" s="289"/>
    </row>
    <row r="8" spans="1:24" ht="153">
      <c r="A8" s="292"/>
      <c r="B8" s="294"/>
      <c r="C8" s="136" t="s">
        <v>32</v>
      </c>
      <c r="D8" s="136" t="s">
        <v>228</v>
      </c>
      <c r="E8" s="136" t="s">
        <v>229</v>
      </c>
      <c r="F8" s="294"/>
      <c r="G8" s="294"/>
      <c r="H8" s="294"/>
      <c r="I8" s="294"/>
      <c r="J8" s="294"/>
      <c r="K8" s="294"/>
      <c r="L8" s="287"/>
      <c r="M8" s="136" t="s">
        <v>32</v>
      </c>
      <c r="N8" s="136" t="s">
        <v>230</v>
      </c>
      <c r="O8" s="136" t="s">
        <v>231</v>
      </c>
      <c r="P8" s="137" t="s">
        <v>232</v>
      </c>
      <c r="Q8" s="137" t="s">
        <v>233</v>
      </c>
      <c r="R8" s="137" t="s">
        <v>234</v>
      </c>
      <c r="S8" s="136" t="s">
        <v>235</v>
      </c>
      <c r="T8" s="136" t="s">
        <v>236</v>
      </c>
      <c r="U8" s="136" t="s">
        <v>237</v>
      </c>
      <c r="V8" s="136" t="s">
        <v>238</v>
      </c>
      <c r="W8" s="136" t="s">
        <v>239</v>
      </c>
      <c r="X8" s="136" t="s">
        <v>240</v>
      </c>
    </row>
    <row r="9" spans="1:24">
      <c r="A9" s="56" t="s">
        <v>33</v>
      </c>
      <c r="B9" s="56">
        <v>1</v>
      </c>
      <c r="C9" s="56">
        <v>2</v>
      </c>
      <c r="D9" s="56">
        <v>3</v>
      </c>
      <c r="E9" s="56">
        <v>4</v>
      </c>
      <c r="F9" s="56">
        <v>5</v>
      </c>
      <c r="G9" s="56">
        <v>6</v>
      </c>
      <c r="H9" s="56">
        <v>7</v>
      </c>
      <c r="I9" s="56">
        <v>8</v>
      </c>
      <c r="J9" s="56">
        <v>9</v>
      </c>
      <c r="K9" s="56">
        <v>10</v>
      </c>
      <c r="L9" s="56">
        <v>11</v>
      </c>
      <c r="M9" s="56">
        <v>12</v>
      </c>
      <c r="N9" s="56">
        <v>13</v>
      </c>
      <c r="O9" s="56">
        <v>14</v>
      </c>
      <c r="P9" s="138">
        <v>15</v>
      </c>
      <c r="Q9" s="138">
        <v>16</v>
      </c>
      <c r="R9" s="138">
        <v>17</v>
      </c>
      <c r="S9" s="56">
        <v>18</v>
      </c>
      <c r="T9" s="56">
        <v>19</v>
      </c>
      <c r="U9" s="56">
        <v>20</v>
      </c>
      <c r="V9" s="56">
        <v>21</v>
      </c>
      <c r="W9" s="56">
        <v>22</v>
      </c>
      <c r="X9" s="56">
        <v>23</v>
      </c>
    </row>
    <row r="10" spans="1:24" ht="25.5">
      <c r="A10" s="56" t="s">
        <v>183</v>
      </c>
      <c r="B10" s="57">
        <f>D10+E10+F10+G10+H10+I10+J10+K10+L10+S10+T10+U10+V10+W10</f>
        <v>317</v>
      </c>
      <c r="C10" s="56">
        <v>57</v>
      </c>
      <c r="D10" s="56">
        <v>0</v>
      </c>
      <c r="E10" s="56">
        <v>0</v>
      </c>
      <c r="F10" s="56">
        <v>4</v>
      </c>
      <c r="G10" s="56">
        <v>20</v>
      </c>
      <c r="H10" s="56">
        <v>48</v>
      </c>
      <c r="I10" s="56">
        <v>65</v>
      </c>
      <c r="J10" s="56">
        <v>84</v>
      </c>
      <c r="K10" s="56">
        <v>15</v>
      </c>
      <c r="L10" s="57">
        <f>N10+O10+P10+Q10+R10</f>
        <v>2</v>
      </c>
      <c r="M10" s="56">
        <v>4</v>
      </c>
      <c r="N10" s="56">
        <v>0</v>
      </c>
      <c r="O10" s="56">
        <v>2</v>
      </c>
      <c r="P10" s="139">
        <v>0</v>
      </c>
      <c r="Q10" s="56">
        <v>0</v>
      </c>
      <c r="R10" s="56">
        <v>0</v>
      </c>
      <c r="S10" s="56">
        <v>1</v>
      </c>
      <c r="T10" s="56">
        <v>5</v>
      </c>
      <c r="U10" s="56">
        <v>26</v>
      </c>
      <c r="V10" s="56">
        <v>2</v>
      </c>
      <c r="W10" s="56">
        <v>45</v>
      </c>
      <c r="X10" s="57">
        <v>189</v>
      </c>
    </row>
    <row r="11" spans="1:24">
      <c r="A11" s="56"/>
      <c r="B11" s="56"/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139"/>
      <c r="Q11" s="56"/>
      <c r="R11" s="56"/>
      <c r="S11" s="56"/>
      <c r="T11" s="56"/>
      <c r="U11" s="56"/>
      <c r="V11" s="56"/>
      <c r="W11" s="56"/>
      <c r="X11" s="56"/>
    </row>
    <row r="12" spans="1:24">
      <c r="A12" s="56"/>
      <c r="B12" s="56"/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139"/>
      <c r="Q12" s="56"/>
      <c r="R12" s="56"/>
      <c r="S12" s="56"/>
      <c r="T12" s="56"/>
      <c r="U12" s="56"/>
      <c r="V12" s="56"/>
      <c r="W12" s="56"/>
      <c r="X12" s="56"/>
    </row>
    <row r="15" spans="1:24">
      <c r="E15" s="2" t="s">
        <v>241</v>
      </c>
    </row>
    <row r="17" spans="9:11">
      <c r="I17" s="290"/>
      <c r="J17" s="290"/>
      <c r="K17" s="290"/>
    </row>
  </sheetData>
  <mergeCells count="18">
    <mergeCell ref="V6:X6"/>
    <mergeCell ref="A1:H1"/>
    <mergeCell ref="K1:S1"/>
    <mergeCell ref="A2:H2"/>
    <mergeCell ref="B4:P4"/>
    <mergeCell ref="C5:F5"/>
    <mergeCell ref="L7:L8"/>
    <mergeCell ref="M7:X7"/>
    <mergeCell ref="I17:K17"/>
    <mergeCell ref="A7:A8"/>
    <mergeCell ref="B7:B8"/>
    <mergeCell ref="D7:E7"/>
    <mergeCell ref="F7:F8"/>
    <mergeCell ref="G7:G8"/>
    <mergeCell ref="H7:H8"/>
    <mergeCell ref="I7:I8"/>
    <mergeCell ref="J7:J8"/>
    <mergeCell ref="K7:K8"/>
  </mergeCells>
  <pageMargins left="0.7" right="0.7" top="0.75" bottom="0.75" header="0.3" footer="0.3"/>
  <pageSetup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C40"/>
  <sheetViews>
    <sheetView topLeftCell="A28" zoomScaleNormal="100" zoomScaleSheetLayoutView="95" workbookViewId="0">
      <selection activeCell="T40" sqref="T40"/>
    </sheetView>
  </sheetViews>
  <sheetFormatPr defaultRowHeight="15"/>
  <cols>
    <col min="1" max="1" width="3.7109375" style="144" customWidth="1"/>
    <col min="2" max="2" width="12.5703125" style="144" customWidth="1"/>
    <col min="3" max="3" width="27.7109375" style="144" customWidth="1"/>
    <col min="4" max="4" width="5.140625" style="144" customWidth="1"/>
    <col min="5" max="5" width="8.28515625" style="154" customWidth="1"/>
    <col min="6" max="6" width="7.140625" style="144" customWidth="1"/>
    <col min="7" max="7" width="8" style="144" customWidth="1"/>
    <col min="8" max="8" width="8.7109375" style="144" customWidth="1"/>
    <col min="9" max="9" width="7.28515625" style="144" customWidth="1"/>
    <col min="10" max="10" width="5.42578125" style="144" customWidth="1"/>
    <col min="11" max="11" width="7.140625" style="144" customWidth="1"/>
    <col min="12" max="12" width="6.42578125" style="144" customWidth="1"/>
    <col min="13" max="13" width="7.42578125" style="144" customWidth="1"/>
    <col min="14" max="14" width="6.140625" style="144" customWidth="1"/>
    <col min="15" max="15" width="7.28515625" style="144" customWidth="1"/>
    <col min="16" max="16" width="6" style="144" customWidth="1"/>
    <col min="17" max="17" width="8.28515625" style="144" customWidth="1"/>
    <col min="18" max="18" width="5.85546875" style="144" customWidth="1"/>
    <col min="19" max="19" width="7" style="144" customWidth="1"/>
    <col min="20" max="20" width="6.5703125" style="144" customWidth="1"/>
    <col min="21" max="21" width="8.140625" style="144" customWidth="1"/>
    <col min="22" max="22" width="6.42578125" style="144" customWidth="1"/>
    <col min="23" max="23" width="8.140625" style="144" customWidth="1"/>
    <col min="24" max="24" width="4.85546875" style="144" customWidth="1"/>
    <col min="25" max="26" width="7.140625" style="144" customWidth="1"/>
    <col min="27" max="27" width="6.7109375" style="144" customWidth="1"/>
    <col min="28" max="28" width="12" style="144" customWidth="1"/>
    <col min="29" max="29" width="9.140625" style="144"/>
    <col min="30" max="30" width="11.42578125" style="144" customWidth="1"/>
    <col min="31" max="16384" width="9.140625" style="144"/>
  </cols>
  <sheetData>
    <row r="1" spans="1:29" s="142" customFormat="1" ht="20.25" customHeight="1">
      <c r="A1" s="140" t="s">
        <v>112</v>
      </c>
      <c r="B1" s="140"/>
      <c r="C1" s="140"/>
      <c r="D1" s="140"/>
      <c r="E1" s="141"/>
      <c r="F1" s="140"/>
    </row>
    <row r="2" spans="1:29" ht="15" customHeight="1">
      <c r="A2" s="315" t="s">
        <v>22</v>
      </c>
      <c r="B2" s="315"/>
      <c r="C2" s="315"/>
      <c r="D2" s="316" t="s">
        <v>79</v>
      </c>
      <c r="E2" s="233" t="s">
        <v>4</v>
      </c>
      <c r="F2" s="234" t="s">
        <v>23</v>
      </c>
      <c r="G2" s="165"/>
      <c r="H2" s="317" t="s">
        <v>24</v>
      </c>
      <c r="I2" s="317"/>
      <c r="J2" s="317"/>
      <c r="K2" s="317"/>
      <c r="L2" s="317"/>
      <c r="M2" s="317"/>
      <c r="N2" s="317"/>
      <c r="O2" s="317"/>
      <c r="P2" s="317"/>
      <c r="Q2" s="317"/>
      <c r="R2" s="317"/>
      <c r="S2" s="317"/>
      <c r="T2" s="317"/>
      <c r="U2" s="317"/>
      <c r="V2" s="317"/>
      <c r="W2" s="317"/>
      <c r="X2" s="317"/>
      <c r="Y2" s="317"/>
      <c r="Z2" s="317"/>
      <c r="AA2" s="317"/>
      <c r="AB2" s="318" t="s">
        <v>120</v>
      </c>
      <c r="AC2" s="143"/>
    </row>
    <row r="3" spans="1:29" ht="10.5" customHeight="1">
      <c r="A3" s="315"/>
      <c r="B3" s="315"/>
      <c r="C3" s="315"/>
      <c r="D3" s="316"/>
      <c r="E3" s="233"/>
      <c r="F3" s="233"/>
      <c r="G3" s="233" t="s">
        <v>25</v>
      </c>
      <c r="H3" s="309" t="s">
        <v>173</v>
      </c>
      <c r="I3" s="184"/>
      <c r="J3" s="234" t="s">
        <v>132</v>
      </c>
      <c r="K3" s="184"/>
      <c r="L3" s="234">
        <v>19</v>
      </c>
      <c r="M3" s="184"/>
      <c r="N3" s="234">
        <v>20</v>
      </c>
      <c r="O3" s="184"/>
      <c r="P3" s="234" t="s">
        <v>133</v>
      </c>
      <c r="Q3" s="184"/>
      <c r="R3" s="234" t="s">
        <v>27</v>
      </c>
      <c r="S3" s="184"/>
      <c r="T3" s="234" t="s">
        <v>28</v>
      </c>
      <c r="U3" s="184"/>
      <c r="V3" s="234" t="s">
        <v>29</v>
      </c>
      <c r="W3" s="184"/>
      <c r="X3" s="234" t="s">
        <v>30</v>
      </c>
      <c r="Y3" s="184"/>
      <c r="Z3" s="309" t="s">
        <v>174</v>
      </c>
      <c r="AA3" s="184"/>
      <c r="AB3" s="311"/>
      <c r="AC3" s="311" t="s">
        <v>32</v>
      </c>
    </row>
    <row r="4" spans="1:29" ht="24.75" customHeight="1">
      <c r="A4" s="315"/>
      <c r="B4" s="315"/>
      <c r="C4" s="315"/>
      <c r="D4" s="316"/>
      <c r="E4" s="233"/>
      <c r="F4" s="233"/>
      <c r="G4" s="233"/>
      <c r="H4" s="310"/>
      <c r="I4" s="183" t="s">
        <v>121</v>
      </c>
      <c r="J4" s="233"/>
      <c r="K4" s="183" t="s">
        <v>121</v>
      </c>
      <c r="L4" s="233"/>
      <c r="M4" s="183" t="s">
        <v>121</v>
      </c>
      <c r="N4" s="233"/>
      <c r="O4" s="183" t="s">
        <v>121</v>
      </c>
      <c r="P4" s="233"/>
      <c r="Q4" s="183" t="s">
        <v>121</v>
      </c>
      <c r="R4" s="233"/>
      <c r="S4" s="183" t="s">
        <v>121</v>
      </c>
      <c r="T4" s="233"/>
      <c r="U4" s="183" t="s">
        <v>121</v>
      </c>
      <c r="V4" s="233"/>
      <c r="W4" s="183" t="s">
        <v>121</v>
      </c>
      <c r="X4" s="233"/>
      <c r="Y4" s="183" t="s">
        <v>121</v>
      </c>
      <c r="Z4" s="310"/>
      <c r="AA4" s="183" t="s">
        <v>121</v>
      </c>
      <c r="AB4" s="311"/>
      <c r="AC4" s="311"/>
    </row>
    <row r="5" spans="1:29" ht="15" customHeight="1">
      <c r="A5" s="312" t="s">
        <v>33</v>
      </c>
      <c r="B5" s="312"/>
      <c r="C5" s="312"/>
      <c r="D5" s="163" t="s">
        <v>34</v>
      </c>
      <c r="E5" s="163" t="s">
        <v>110</v>
      </c>
      <c r="F5" s="163">
        <v>1</v>
      </c>
      <c r="G5" s="163">
        <v>2</v>
      </c>
      <c r="H5" s="163">
        <v>3</v>
      </c>
      <c r="I5" s="163">
        <v>4</v>
      </c>
      <c r="J5" s="163">
        <v>5</v>
      </c>
      <c r="K5" s="163">
        <v>6</v>
      </c>
      <c r="L5" s="163">
        <v>7</v>
      </c>
      <c r="M5" s="163">
        <v>8</v>
      </c>
      <c r="N5" s="163">
        <v>7</v>
      </c>
      <c r="O5" s="163">
        <v>8</v>
      </c>
      <c r="P5" s="163">
        <v>9</v>
      </c>
      <c r="Q5" s="163">
        <v>10</v>
      </c>
      <c r="R5" s="163" t="s">
        <v>247</v>
      </c>
      <c r="S5" s="163">
        <v>12</v>
      </c>
      <c r="T5" s="163">
        <v>13</v>
      </c>
      <c r="U5" s="163">
        <v>14</v>
      </c>
      <c r="V5" s="163">
        <v>15</v>
      </c>
      <c r="W5" s="163">
        <v>16</v>
      </c>
      <c r="X5" s="163">
        <v>17</v>
      </c>
      <c r="Y5" s="163">
        <v>18</v>
      </c>
      <c r="Z5" s="163">
        <v>19</v>
      </c>
      <c r="AA5" s="163">
        <v>20</v>
      </c>
      <c r="AB5" s="163">
        <v>21</v>
      </c>
      <c r="AC5" s="163">
        <v>22</v>
      </c>
    </row>
    <row r="6" spans="1:29" ht="27.75" customHeight="1">
      <c r="A6" s="313" t="s">
        <v>149</v>
      </c>
      <c r="B6" s="314"/>
      <c r="C6" s="146" t="s">
        <v>150</v>
      </c>
      <c r="D6" s="147">
        <v>1</v>
      </c>
      <c r="E6" s="148"/>
      <c r="F6" s="198">
        <f>F7+F8+F9</f>
        <v>1367</v>
      </c>
      <c r="G6" s="198">
        <f>I6+K6+M6+O6+Q6+S6+U6+W6+Y6+AA6+AC6</f>
        <v>57</v>
      </c>
      <c r="H6" s="198">
        <f>H7+H8+H9</f>
        <v>490</v>
      </c>
      <c r="I6" s="198">
        <f t="shared" ref="I6:AC6" si="0">I7+I8+I9</f>
        <v>6</v>
      </c>
      <c r="J6" s="198">
        <f t="shared" si="0"/>
        <v>305</v>
      </c>
      <c r="K6" s="198">
        <f t="shared" si="0"/>
        <v>12</v>
      </c>
      <c r="L6" s="198">
        <f t="shared" si="0"/>
        <v>163</v>
      </c>
      <c r="M6" s="198">
        <f t="shared" si="0"/>
        <v>7</v>
      </c>
      <c r="N6" s="198">
        <f t="shared" si="0"/>
        <v>78</v>
      </c>
      <c r="O6" s="198">
        <f t="shared" si="0"/>
        <v>3</v>
      </c>
      <c r="P6" s="198">
        <f t="shared" si="0"/>
        <v>100</v>
      </c>
      <c r="Q6" s="198">
        <f t="shared" si="0"/>
        <v>8</v>
      </c>
      <c r="R6" s="198">
        <f t="shared" si="0"/>
        <v>79</v>
      </c>
      <c r="S6" s="198">
        <f t="shared" si="0"/>
        <v>6</v>
      </c>
      <c r="T6" s="198">
        <f t="shared" si="0"/>
        <v>91</v>
      </c>
      <c r="U6" s="198">
        <f t="shared" si="0"/>
        <v>8</v>
      </c>
      <c r="V6" s="198">
        <f t="shared" si="0"/>
        <v>44</v>
      </c>
      <c r="W6" s="198">
        <f t="shared" si="0"/>
        <v>5</v>
      </c>
      <c r="X6" s="198">
        <f t="shared" si="0"/>
        <v>17</v>
      </c>
      <c r="Y6" s="198">
        <f t="shared" si="0"/>
        <v>2</v>
      </c>
      <c r="Z6" s="198">
        <f t="shared" si="0"/>
        <v>0</v>
      </c>
      <c r="AA6" s="198">
        <f t="shared" si="0"/>
        <v>0</v>
      </c>
      <c r="AB6" s="198">
        <f t="shared" si="0"/>
        <v>0</v>
      </c>
      <c r="AC6" s="198">
        <f t="shared" si="0"/>
        <v>0</v>
      </c>
    </row>
    <row r="7" spans="1:29" ht="27.75" customHeight="1">
      <c r="A7" s="149"/>
      <c r="B7" s="297" t="s">
        <v>93</v>
      </c>
      <c r="C7" s="298"/>
      <c r="D7" s="147">
        <v>2</v>
      </c>
      <c r="E7" s="148">
        <v>9002</v>
      </c>
      <c r="F7" s="188">
        <f>H7+J7+L7+N7+P7+R7+T7+V7+X7+Z7</f>
        <v>1021</v>
      </c>
      <c r="G7" s="148">
        <f>I7+K7+M7+O7+Q7+S7+U7+W7+Y7+AA7+AC7</f>
        <v>0</v>
      </c>
      <c r="H7" s="150">
        <v>450</v>
      </c>
      <c r="I7" s="150">
        <v>0</v>
      </c>
      <c r="J7" s="150">
        <v>256</v>
      </c>
      <c r="K7" s="150">
        <v>0</v>
      </c>
      <c r="L7" s="150">
        <v>114</v>
      </c>
      <c r="M7" s="150">
        <v>0</v>
      </c>
      <c r="N7" s="150">
        <v>52</v>
      </c>
      <c r="O7" s="150">
        <v>0</v>
      </c>
      <c r="P7" s="150">
        <v>57</v>
      </c>
      <c r="Q7" s="150">
        <v>0</v>
      </c>
      <c r="R7" s="150">
        <v>35</v>
      </c>
      <c r="S7" s="150">
        <v>0</v>
      </c>
      <c r="T7" s="150">
        <v>36</v>
      </c>
      <c r="U7" s="150">
        <v>0</v>
      </c>
      <c r="V7" s="150">
        <v>15</v>
      </c>
      <c r="W7" s="150">
        <v>0</v>
      </c>
      <c r="X7" s="150">
        <v>6</v>
      </c>
      <c r="Y7" s="150">
        <v>0</v>
      </c>
      <c r="Z7" s="150">
        <v>0</v>
      </c>
      <c r="AA7" s="150"/>
      <c r="AB7" s="150">
        <v>0</v>
      </c>
      <c r="AC7" s="148">
        <v>0</v>
      </c>
    </row>
    <row r="8" spans="1:29" ht="18.75" customHeight="1">
      <c r="A8" s="149"/>
      <c r="B8" s="297" t="s">
        <v>91</v>
      </c>
      <c r="C8" s="298"/>
      <c r="D8" s="147">
        <v>3</v>
      </c>
      <c r="E8" s="148">
        <v>6002</v>
      </c>
      <c r="F8" s="188">
        <f t="shared" ref="F8:G36" si="1">H8+J8+L8+N8+P8+R8+T8+V8+X8+Z8</f>
        <v>186</v>
      </c>
      <c r="G8" s="148">
        <f t="shared" ref="G8" si="2">I8+K8+M8+O8+Q8+S8+U8+W8+Y8+AA8+AC8</f>
        <v>57</v>
      </c>
      <c r="H8" s="148">
        <v>25</v>
      </c>
      <c r="I8" s="148">
        <v>6</v>
      </c>
      <c r="J8" s="148">
        <v>38</v>
      </c>
      <c r="K8" s="148">
        <v>12</v>
      </c>
      <c r="L8" s="148">
        <v>25</v>
      </c>
      <c r="M8" s="148">
        <v>7</v>
      </c>
      <c r="N8" s="148">
        <v>12</v>
      </c>
      <c r="O8" s="148">
        <v>3</v>
      </c>
      <c r="P8" s="148">
        <v>25</v>
      </c>
      <c r="Q8" s="148">
        <v>8</v>
      </c>
      <c r="R8" s="148">
        <v>19</v>
      </c>
      <c r="S8" s="148">
        <v>6</v>
      </c>
      <c r="T8" s="148">
        <v>19</v>
      </c>
      <c r="U8" s="148">
        <v>8</v>
      </c>
      <c r="V8" s="148">
        <v>17</v>
      </c>
      <c r="W8" s="148">
        <v>5</v>
      </c>
      <c r="X8" s="148">
        <v>6</v>
      </c>
      <c r="Y8" s="148">
        <v>2</v>
      </c>
      <c r="Z8" s="148">
        <v>0</v>
      </c>
      <c r="AA8" s="148">
        <v>0</v>
      </c>
      <c r="AB8" s="162">
        <v>0</v>
      </c>
      <c r="AC8" s="151">
        <v>0</v>
      </c>
    </row>
    <row r="9" spans="1:29" ht="18.75" customHeight="1">
      <c r="A9" s="149"/>
      <c r="B9" s="297" t="s">
        <v>92</v>
      </c>
      <c r="C9" s="298"/>
      <c r="D9" s="147">
        <v>4</v>
      </c>
      <c r="E9" s="148">
        <v>7002</v>
      </c>
      <c r="F9" s="188">
        <f t="shared" si="1"/>
        <v>160</v>
      </c>
      <c r="G9" s="148">
        <f t="shared" ref="G9:G19" si="3">I9+K9+M9+O9+Q9+S9+U9+W9+Y9+AA9+AC9</f>
        <v>0</v>
      </c>
      <c r="H9" s="150">
        <v>15</v>
      </c>
      <c r="I9" s="150">
        <v>0</v>
      </c>
      <c r="J9" s="150">
        <v>11</v>
      </c>
      <c r="K9" s="150">
        <v>0</v>
      </c>
      <c r="L9" s="150">
        <v>24</v>
      </c>
      <c r="M9" s="150">
        <v>0</v>
      </c>
      <c r="N9" s="150">
        <v>14</v>
      </c>
      <c r="O9" s="150">
        <v>0</v>
      </c>
      <c r="P9" s="150">
        <v>18</v>
      </c>
      <c r="Q9" s="150">
        <v>0</v>
      </c>
      <c r="R9" s="150">
        <v>25</v>
      </c>
      <c r="S9" s="150">
        <v>0</v>
      </c>
      <c r="T9" s="150">
        <v>36</v>
      </c>
      <c r="U9" s="150">
        <v>0</v>
      </c>
      <c r="V9" s="150">
        <v>12</v>
      </c>
      <c r="W9" s="148">
        <v>0</v>
      </c>
      <c r="X9" s="152">
        <v>5</v>
      </c>
      <c r="Y9" s="150">
        <v>0</v>
      </c>
      <c r="Z9" s="150">
        <v>0</v>
      </c>
      <c r="AA9" s="150">
        <v>0</v>
      </c>
      <c r="AB9" s="153">
        <v>0</v>
      </c>
      <c r="AC9" s="151">
        <v>0</v>
      </c>
    </row>
    <row r="10" spans="1:29" ht="29.25" customHeight="1">
      <c r="A10" s="306" t="s">
        <v>243</v>
      </c>
      <c r="B10" s="307"/>
      <c r="C10" s="308"/>
      <c r="D10" s="147">
        <v>13</v>
      </c>
      <c r="E10" s="148"/>
      <c r="F10" s="199">
        <f t="shared" si="1"/>
        <v>1551</v>
      </c>
      <c r="G10" s="198">
        <f t="shared" ref="G10" si="4">I10+K10+M10+O10+Q10+S10+U10+W10+Y10+AA10+AC10</f>
        <v>553</v>
      </c>
      <c r="H10" s="198">
        <f>H11+H12+H13+H14+H15+H16+H17+H18+H19</f>
        <v>924</v>
      </c>
      <c r="I10" s="198">
        <f t="shared" ref="I10:AC10" si="5">I11+I12+I13+I14+I15+I16+I17+I18+I19</f>
        <v>348</v>
      </c>
      <c r="J10" s="198">
        <f t="shared" si="5"/>
        <v>315</v>
      </c>
      <c r="K10" s="198">
        <f t="shared" si="5"/>
        <v>118</v>
      </c>
      <c r="L10" s="198">
        <f t="shared" si="5"/>
        <v>124</v>
      </c>
      <c r="M10" s="198">
        <f t="shared" si="5"/>
        <v>39</v>
      </c>
      <c r="N10" s="198">
        <f t="shared" si="5"/>
        <v>72</v>
      </c>
      <c r="O10" s="198">
        <f t="shared" si="5"/>
        <v>24</v>
      </c>
      <c r="P10" s="198">
        <f t="shared" si="5"/>
        <v>45</v>
      </c>
      <c r="Q10" s="198">
        <f t="shared" si="5"/>
        <v>10</v>
      </c>
      <c r="R10" s="198">
        <f t="shared" si="5"/>
        <v>42</v>
      </c>
      <c r="S10" s="198">
        <f t="shared" si="5"/>
        <v>7</v>
      </c>
      <c r="T10" s="198">
        <f t="shared" si="5"/>
        <v>22</v>
      </c>
      <c r="U10" s="198">
        <f t="shared" si="5"/>
        <v>5</v>
      </c>
      <c r="V10" s="198">
        <f t="shared" si="5"/>
        <v>7</v>
      </c>
      <c r="W10" s="198">
        <f t="shared" si="5"/>
        <v>2</v>
      </c>
      <c r="X10" s="198">
        <f t="shared" si="5"/>
        <v>0</v>
      </c>
      <c r="Y10" s="198">
        <f t="shared" si="5"/>
        <v>0</v>
      </c>
      <c r="Z10" s="198">
        <f t="shared" si="5"/>
        <v>0</v>
      </c>
      <c r="AA10" s="198">
        <f t="shared" si="5"/>
        <v>0</v>
      </c>
      <c r="AB10" s="198">
        <f t="shared" si="5"/>
        <v>3</v>
      </c>
      <c r="AC10" s="198">
        <f t="shared" si="5"/>
        <v>0</v>
      </c>
    </row>
    <row r="11" spans="1:29" ht="18.75" customHeight="1">
      <c r="A11" s="149"/>
      <c r="B11" s="297" t="s">
        <v>135</v>
      </c>
      <c r="C11" s="298"/>
      <c r="D11" s="147">
        <v>6</v>
      </c>
      <c r="E11" s="148">
        <v>14000</v>
      </c>
      <c r="F11" s="148">
        <f t="shared" si="1"/>
        <v>586</v>
      </c>
      <c r="G11" s="148">
        <f t="shared" si="3"/>
        <v>179</v>
      </c>
      <c r="H11" s="150">
        <v>376</v>
      </c>
      <c r="I11" s="150">
        <v>117</v>
      </c>
      <c r="J11" s="150">
        <v>116</v>
      </c>
      <c r="K11" s="150">
        <v>39</v>
      </c>
      <c r="L11" s="150">
        <v>56</v>
      </c>
      <c r="M11" s="150">
        <v>15</v>
      </c>
      <c r="N11" s="150">
        <v>15</v>
      </c>
      <c r="O11" s="150">
        <v>6</v>
      </c>
      <c r="P11" s="150">
        <v>8</v>
      </c>
      <c r="Q11" s="150">
        <v>2</v>
      </c>
      <c r="R11" s="150">
        <v>5</v>
      </c>
      <c r="S11" s="150">
        <v>0</v>
      </c>
      <c r="T11" s="150">
        <v>8</v>
      </c>
      <c r="U11" s="150">
        <v>0</v>
      </c>
      <c r="V11" s="150">
        <v>2</v>
      </c>
      <c r="W11" s="150">
        <v>0</v>
      </c>
      <c r="X11" s="148">
        <v>0</v>
      </c>
      <c r="Y11" s="152">
        <v>0</v>
      </c>
      <c r="Z11" s="150">
        <v>0</v>
      </c>
      <c r="AA11" s="150">
        <v>0</v>
      </c>
      <c r="AB11" s="150">
        <v>0</v>
      </c>
      <c r="AC11" s="162">
        <v>0</v>
      </c>
    </row>
    <row r="12" spans="1:29" ht="18.75" customHeight="1">
      <c r="A12" s="149"/>
      <c r="B12" s="297" t="s">
        <v>94</v>
      </c>
      <c r="C12" s="298"/>
      <c r="D12" s="147">
        <v>7</v>
      </c>
      <c r="E12" s="148">
        <v>11000</v>
      </c>
      <c r="F12" s="148">
        <f t="shared" si="1"/>
        <v>615</v>
      </c>
      <c r="G12" s="148">
        <f t="shared" si="3"/>
        <v>254</v>
      </c>
      <c r="H12" s="150">
        <v>417</v>
      </c>
      <c r="I12" s="150">
        <v>181</v>
      </c>
      <c r="J12" s="150">
        <v>116</v>
      </c>
      <c r="K12" s="150">
        <v>49</v>
      </c>
      <c r="L12" s="150">
        <v>36</v>
      </c>
      <c r="M12" s="150">
        <v>12</v>
      </c>
      <c r="N12" s="150">
        <v>25</v>
      </c>
      <c r="O12" s="150">
        <v>6</v>
      </c>
      <c r="P12" s="150">
        <v>11</v>
      </c>
      <c r="Q12" s="150">
        <v>3</v>
      </c>
      <c r="R12" s="150">
        <v>10</v>
      </c>
      <c r="S12" s="150">
        <v>3</v>
      </c>
      <c r="T12" s="150">
        <v>0</v>
      </c>
      <c r="U12" s="150">
        <v>0</v>
      </c>
      <c r="V12" s="150">
        <v>0</v>
      </c>
      <c r="W12" s="150">
        <v>0</v>
      </c>
      <c r="X12" s="148">
        <v>0</v>
      </c>
      <c r="Y12" s="152">
        <v>0</v>
      </c>
      <c r="Z12" s="150">
        <v>0</v>
      </c>
      <c r="AA12" s="150">
        <v>0</v>
      </c>
      <c r="AB12" s="150">
        <v>3</v>
      </c>
      <c r="AC12" s="162">
        <v>0</v>
      </c>
    </row>
    <row r="13" spans="1:29" ht="18.75" customHeight="1">
      <c r="A13" s="149"/>
      <c r="B13" s="297" t="s">
        <v>95</v>
      </c>
      <c r="C13" s="298"/>
      <c r="D13" s="147">
        <v>8</v>
      </c>
      <c r="E13" s="148">
        <v>12000</v>
      </c>
      <c r="F13" s="148">
        <f t="shared" si="1"/>
        <v>156</v>
      </c>
      <c r="G13" s="148">
        <f t="shared" si="3"/>
        <v>63</v>
      </c>
      <c r="H13" s="150">
        <v>36</v>
      </c>
      <c r="I13" s="150">
        <v>15</v>
      </c>
      <c r="J13" s="150">
        <v>56</v>
      </c>
      <c r="K13" s="150">
        <v>25</v>
      </c>
      <c r="L13" s="150">
        <v>18</v>
      </c>
      <c r="M13" s="150">
        <v>7</v>
      </c>
      <c r="N13" s="150">
        <v>11</v>
      </c>
      <c r="O13" s="150">
        <v>3</v>
      </c>
      <c r="P13" s="150">
        <v>10</v>
      </c>
      <c r="Q13" s="150">
        <v>4</v>
      </c>
      <c r="R13" s="150">
        <v>8</v>
      </c>
      <c r="S13" s="150">
        <v>2</v>
      </c>
      <c r="T13" s="150">
        <v>12</v>
      </c>
      <c r="U13" s="150">
        <v>5</v>
      </c>
      <c r="V13" s="150">
        <v>5</v>
      </c>
      <c r="W13" s="150">
        <v>2</v>
      </c>
      <c r="X13" s="148">
        <v>0</v>
      </c>
      <c r="Y13" s="152">
        <v>0</v>
      </c>
      <c r="Z13" s="150">
        <v>0</v>
      </c>
      <c r="AA13" s="150">
        <v>0</v>
      </c>
      <c r="AB13" s="150">
        <v>0</v>
      </c>
      <c r="AC13" s="153">
        <v>0</v>
      </c>
    </row>
    <row r="14" spans="1:29" ht="18.75" customHeight="1">
      <c r="A14" s="149"/>
      <c r="B14" s="297" t="s">
        <v>96</v>
      </c>
      <c r="C14" s="298"/>
      <c r="D14" s="147">
        <v>9</v>
      </c>
      <c r="E14" s="148">
        <v>13000</v>
      </c>
      <c r="F14" s="148">
        <f t="shared" si="1"/>
        <v>47</v>
      </c>
      <c r="G14" s="148">
        <f t="shared" si="3"/>
        <v>0</v>
      </c>
      <c r="H14" s="150">
        <v>25</v>
      </c>
      <c r="I14" s="150">
        <v>0</v>
      </c>
      <c r="J14" s="150">
        <v>14</v>
      </c>
      <c r="K14" s="150">
        <v>0</v>
      </c>
      <c r="L14" s="150">
        <v>8</v>
      </c>
      <c r="M14" s="150">
        <v>0</v>
      </c>
      <c r="N14" s="150">
        <v>0</v>
      </c>
      <c r="O14" s="150">
        <v>0</v>
      </c>
      <c r="P14" s="150">
        <v>0</v>
      </c>
      <c r="Q14" s="150">
        <v>0</v>
      </c>
      <c r="R14" s="150">
        <v>0</v>
      </c>
      <c r="S14" s="150">
        <v>0</v>
      </c>
      <c r="T14" s="150">
        <v>0</v>
      </c>
      <c r="U14" s="150">
        <v>0</v>
      </c>
      <c r="V14" s="150">
        <v>0</v>
      </c>
      <c r="W14" s="150">
        <v>0</v>
      </c>
      <c r="X14" s="148">
        <v>0</v>
      </c>
      <c r="Y14" s="152">
        <v>0</v>
      </c>
      <c r="Z14" s="150">
        <v>0</v>
      </c>
      <c r="AA14" s="150">
        <v>0</v>
      </c>
      <c r="AB14" s="150">
        <v>0</v>
      </c>
      <c r="AC14" s="153">
        <v>0</v>
      </c>
    </row>
    <row r="15" spans="1:29" ht="18.75" customHeight="1">
      <c r="A15" s="149"/>
      <c r="B15" s="297" t="s">
        <v>98</v>
      </c>
      <c r="C15" s="298"/>
      <c r="D15" s="147">
        <v>10</v>
      </c>
      <c r="E15" s="148">
        <v>19002</v>
      </c>
      <c r="F15" s="148">
        <f t="shared" si="1"/>
        <v>19</v>
      </c>
      <c r="G15" s="148">
        <f t="shared" si="3"/>
        <v>3</v>
      </c>
      <c r="H15" s="150">
        <v>15</v>
      </c>
      <c r="I15" s="150">
        <v>2</v>
      </c>
      <c r="J15" s="150">
        <v>4</v>
      </c>
      <c r="K15" s="150">
        <v>1</v>
      </c>
      <c r="L15" s="150">
        <v>0</v>
      </c>
      <c r="M15" s="150">
        <v>0</v>
      </c>
      <c r="N15" s="150">
        <v>0</v>
      </c>
      <c r="O15" s="150">
        <v>0</v>
      </c>
      <c r="P15" s="150">
        <v>0</v>
      </c>
      <c r="Q15" s="150">
        <v>0</v>
      </c>
      <c r="R15" s="150">
        <v>0</v>
      </c>
      <c r="S15" s="150">
        <v>0</v>
      </c>
      <c r="T15" s="150">
        <v>0</v>
      </c>
      <c r="U15" s="150">
        <v>0</v>
      </c>
      <c r="V15" s="150">
        <v>0</v>
      </c>
      <c r="W15" s="150">
        <v>0</v>
      </c>
      <c r="X15" s="148">
        <v>0</v>
      </c>
      <c r="Y15" s="152">
        <v>0</v>
      </c>
      <c r="Z15" s="150">
        <v>0</v>
      </c>
      <c r="AA15" s="150">
        <v>0</v>
      </c>
      <c r="AB15" s="150">
        <v>0</v>
      </c>
      <c r="AC15" s="162">
        <v>0</v>
      </c>
    </row>
    <row r="16" spans="1:29" ht="18.75" customHeight="1">
      <c r="A16" s="149"/>
      <c r="B16" s="297" t="s">
        <v>97</v>
      </c>
      <c r="C16" s="298"/>
      <c r="D16" s="162">
        <v>20</v>
      </c>
      <c r="E16" s="148">
        <v>91000</v>
      </c>
      <c r="F16" s="148">
        <f t="shared" si="1"/>
        <v>19</v>
      </c>
      <c r="G16" s="148">
        <f t="shared" si="3"/>
        <v>3</v>
      </c>
      <c r="H16" s="150">
        <v>15</v>
      </c>
      <c r="I16" s="150">
        <v>2</v>
      </c>
      <c r="J16" s="150">
        <v>4</v>
      </c>
      <c r="K16" s="150">
        <v>1</v>
      </c>
      <c r="L16" s="150">
        <v>0</v>
      </c>
      <c r="M16" s="150">
        <v>0</v>
      </c>
      <c r="N16" s="150">
        <v>0</v>
      </c>
      <c r="O16" s="150">
        <v>0</v>
      </c>
      <c r="P16" s="150">
        <v>0</v>
      </c>
      <c r="Q16" s="150">
        <v>0</v>
      </c>
      <c r="R16" s="150">
        <v>0</v>
      </c>
      <c r="S16" s="150">
        <v>0</v>
      </c>
      <c r="T16" s="150">
        <v>0</v>
      </c>
      <c r="U16" s="150">
        <v>0</v>
      </c>
      <c r="V16" s="150">
        <v>0</v>
      </c>
      <c r="W16" s="150">
        <v>0</v>
      </c>
      <c r="X16" s="148">
        <v>0</v>
      </c>
      <c r="Y16" s="152">
        <v>0</v>
      </c>
      <c r="Z16" s="150">
        <v>0</v>
      </c>
      <c r="AA16" s="150">
        <v>0</v>
      </c>
      <c r="AB16" s="150">
        <v>0</v>
      </c>
      <c r="AC16" s="162">
        <v>0</v>
      </c>
    </row>
    <row r="17" spans="1:29" ht="18.75" customHeight="1">
      <c r="A17" s="149"/>
      <c r="B17" s="297" t="s">
        <v>118</v>
      </c>
      <c r="C17" s="298"/>
      <c r="D17" s="162">
        <v>23</v>
      </c>
      <c r="E17" s="148">
        <v>21002</v>
      </c>
      <c r="F17" s="148">
        <f t="shared" si="1"/>
        <v>77</v>
      </c>
      <c r="G17" s="148">
        <f t="shared" si="3"/>
        <v>51</v>
      </c>
      <c r="H17" s="150">
        <v>40</v>
      </c>
      <c r="I17" s="150">
        <v>31</v>
      </c>
      <c r="J17" s="150">
        <v>5</v>
      </c>
      <c r="K17" s="150">
        <v>3</v>
      </c>
      <c r="L17" s="150">
        <v>6</v>
      </c>
      <c r="M17" s="150">
        <v>5</v>
      </c>
      <c r="N17" s="150">
        <v>15</v>
      </c>
      <c r="O17" s="150">
        <v>9</v>
      </c>
      <c r="P17" s="150">
        <v>4</v>
      </c>
      <c r="Q17" s="150">
        <v>1</v>
      </c>
      <c r="R17" s="150">
        <v>7</v>
      </c>
      <c r="S17" s="150">
        <v>2</v>
      </c>
      <c r="T17" s="150">
        <v>0</v>
      </c>
      <c r="U17" s="150">
        <v>0</v>
      </c>
      <c r="V17" s="150">
        <v>0</v>
      </c>
      <c r="W17" s="150">
        <v>0</v>
      </c>
      <c r="X17" s="148">
        <v>0</v>
      </c>
      <c r="Y17" s="152">
        <v>0</v>
      </c>
      <c r="Z17" s="150">
        <v>0</v>
      </c>
      <c r="AA17" s="150">
        <v>0</v>
      </c>
      <c r="AB17" s="150">
        <v>0</v>
      </c>
      <c r="AC17" s="162">
        <v>0</v>
      </c>
    </row>
    <row r="18" spans="1:29" ht="18.75" customHeight="1">
      <c r="A18" s="149"/>
      <c r="B18" s="297" t="s">
        <v>111</v>
      </c>
      <c r="C18" s="298"/>
      <c r="D18" s="147">
        <v>28</v>
      </c>
      <c r="E18" s="145">
        <v>26002</v>
      </c>
      <c r="F18" s="148">
        <f t="shared" si="1"/>
        <v>32</v>
      </c>
      <c r="G18" s="148">
        <f t="shared" si="3"/>
        <v>0</v>
      </c>
      <c r="H18" s="150">
        <v>0</v>
      </c>
      <c r="I18" s="150">
        <v>0</v>
      </c>
      <c r="J18" s="150">
        <v>0</v>
      </c>
      <c r="K18" s="150">
        <v>0</v>
      </c>
      <c r="L18" s="150">
        <v>0</v>
      </c>
      <c r="M18" s="150">
        <v>0</v>
      </c>
      <c r="N18" s="150">
        <v>6</v>
      </c>
      <c r="O18" s="150">
        <v>0</v>
      </c>
      <c r="P18" s="150">
        <v>12</v>
      </c>
      <c r="Q18" s="150">
        <v>0</v>
      </c>
      <c r="R18" s="150">
        <v>12</v>
      </c>
      <c r="S18" s="150">
        <v>0</v>
      </c>
      <c r="T18" s="150">
        <v>2</v>
      </c>
      <c r="U18" s="150">
        <v>0</v>
      </c>
      <c r="V18" s="150">
        <v>0</v>
      </c>
      <c r="W18" s="150">
        <v>0</v>
      </c>
      <c r="X18" s="148">
        <v>0</v>
      </c>
      <c r="Y18" s="152">
        <v>0</v>
      </c>
      <c r="Z18" s="150">
        <v>0</v>
      </c>
      <c r="AA18" s="150">
        <v>0</v>
      </c>
      <c r="AB18" s="150">
        <v>0</v>
      </c>
      <c r="AC18" s="162">
        <v>0</v>
      </c>
    </row>
    <row r="19" spans="1:29" ht="18.75" customHeight="1">
      <c r="A19" s="149"/>
      <c r="B19" s="297" t="s">
        <v>99</v>
      </c>
      <c r="C19" s="298"/>
      <c r="D19" s="162">
        <v>30</v>
      </c>
      <c r="E19" s="185">
        <v>24002</v>
      </c>
      <c r="F19" s="148">
        <f t="shared" si="1"/>
        <v>0</v>
      </c>
      <c r="G19" s="148">
        <f t="shared" si="3"/>
        <v>0</v>
      </c>
      <c r="H19" s="150">
        <v>0</v>
      </c>
      <c r="I19" s="150">
        <v>0</v>
      </c>
      <c r="J19" s="150">
        <v>0</v>
      </c>
      <c r="K19" s="150">
        <v>0</v>
      </c>
      <c r="L19" s="150">
        <v>0</v>
      </c>
      <c r="M19" s="150">
        <v>0</v>
      </c>
      <c r="N19" s="150">
        <v>0</v>
      </c>
      <c r="O19" s="150">
        <v>0</v>
      </c>
      <c r="P19" s="150">
        <v>0</v>
      </c>
      <c r="Q19" s="150">
        <v>0</v>
      </c>
      <c r="R19" s="150">
        <v>0</v>
      </c>
      <c r="S19" s="150">
        <v>0</v>
      </c>
      <c r="T19" s="150">
        <v>0</v>
      </c>
      <c r="U19" s="150">
        <v>0</v>
      </c>
      <c r="V19" s="150">
        <v>0</v>
      </c>
      <c r="W19" s="150">
        <v>0</v>
      </c>
      <c r="X19" s="148">
        <v>0</v>
      </c>
      <c r="Y19" s="152">
        <v>0</v>
      </c>
      <c r="Z19" s="150">
        <v>0</v>
      </c>
      <c r="AA19" s="150">
        <v>0</v>
      </c>
      <c r="AB19" s="150">
        <v>0</v>
      </c>
      <c r="AC19" s="162">
        <v>0</v>
      </c>
    </row>
    <row r="20" spans="1:29" ht="26.25" customHeight="1">
      <c r="A20" s="299" t="s">
        <v>244</v>
      </c>
      <c r="B20" s="300"/>
      <c r="C20" s="146" t="s">
        <v>151</v>
      </c>
      <c r="D20" s="147">
        <v>31</v>
      </c>
      <c r="E20" s="189"/>
      <c r="F20" s="199">
        <f t="shared" si="1"/>
        <v>2895</v>
      </c>
      <c r="G20" s="200">
        <f>I20+K20+M20+O20+Q20+S20+U20+W20+Y20+AA20+AC20</f>
        <v>1202</v>
      </c>
      <c r="H20" s="200">
        <f t="shared" ref="H20:AC20" si="6">H21+H22+H23+H24</f>
        <v>1526</v>
      </c>
      <c r="I20" s="200">
        <f t="shared" si="6"/>
        <v>670</v>
      </c>
      <c r="J20" s="200">
        <f t="shared" si="6"/>
        <v>665</v>
      </c>
      <c r="K20" s="200">
        <f t="shared" si="6"/>
        <v>334</v>
      </c>
      <c r="L20" s="200">
        <f t="shared" si="6"/>
        <v>162</v>
      </c>
      <c r="M20" s="200">
        <f t="shared" si="6"/>
        <v>35</v>
      </c>
      <c r="N20" s="200">
        <f t="shared" si="6"/>
        <v>117</v>
      </c>
      <c r="O20" s="200">
        <f t="shared" si="6"/>
        <v>36</v>
      </c>
      <c r="P20" s="200">
        <f t="shared" si="6"/>
        <v>103</v>
      </c>
      <c r="Q20" s="200">
        <f t="shared" si="6"/>
        <v>32</v>
      </c>
      <c r="R20" s="200">
        <f t="shared" si="6"/>
        <v>136</v>
      </c>
      <c r="S20" s="200">
        <f t="shared" si="6"/>
        <v>46</v>
      </c>
      <c r="T20" s="200">
        <f t="shared" si="6"/>
        <v>111</v>
      </c>
      <c r="U20" s="200">
        <f t="shared" si="6"/>
        <v>34</v>
      </c>
      <c r="V20" s="200">
        <f t="shared" si="6"/>
        <v>54</v>
      </c>
      <c r="W20" s="200">
        <f t="shared" si="6"/>
        <v>8</v>
      </c>
      <c r="X20" s="200">
        <f t="shared" si="6"/>
        <v>20</v>
      </c>
      <c r="Y20" s="200">
        <f t="shared" si="6"/>
        <v>3</v>
      </c>
      <c r="Z20" s="200">
        <f t="shared" si="6"/>
        <v>1</v>
      </c>
      <c r="AA20" s="200">
        <f t="shared" si="6"/>
        <v>1</v>
      </c>
      <c r="AB20" s="200">
        <f t="shared" si="6"/>
        <v>10</v>
      </c>
      <c r="AC20" s="200">
        <f t="shared" si="6"/>
        <v>3</v>
      </c>
    </row>
    <row r="21" spans="1:29" ht="17.25" customHeight="1">
      <c r="A21" s="149"/>
      <c r="B21" s="297" t="s">
        <v>101</v>
      </c>
      <c r="C21" s="298"/>
      <c r="D21" s="162">
        <v>32</v>
      </c>
      <c r="E21" s="145" t="s">
        <v>35</v>
      </c>
      <c r="F21" s="148">
        <f t="shared" si="1"/>
        <v>988</v>
      </c>
      <c r="G21" s="190">
        <f t="shared" ref="G21:G25" si="7">I21+K21+M21+O21+Q21+S21+U21+W21+Y21+AA21+AC21</f>
        <v>553</v>
      </c>
      <c r="H21" s="182">
        <v>565</v>
      </c>
      <c r="I21" s="182">
        <v>323</v>
      </c>
      <c r="J21" s="182">
        <v>260</v>
      </c>
      <c r="K21" s="182">
        <v>165</v>
      </c>
      <c r="L21" s="182">
        <v>30</v>
      </c>
      <c r="M21" s="182">
        <v>15</v>
      </c>
      <c r="N21" s="148">
        <v>40</v>
      </c>
      <c r="O21" s="148">
        <v>15</v>
      </c>
      <c r="P21" s="148">
        <v>27</v>
      </c>
      <c r="Q21" s="148">
        <v>15</v>
      </c>
      <c r="R21" s="148">
        <v>37</v>
      </c>
      <c r="S21" s="148">
        <v>10</v>
      </c>
      <c r="T21" s="148">
        <v>27</v>
      </c>
      <c r="U21" s="148">
        <v>10</v>
      </c>
      <c r="V21" s="148">
        <v>2</v>
      </c>
      <c r="W21" s="148">
        <v>0</v>
      </c>
      <c r="X21" s="148">
        <v>0</v>
      </c>
      <c r="Y21" s="156">
        <v>0</v>
      </c>
      <c r="Z21" s="148">
        <v>0</v>
      </c>
      <c r="AA21" s="148">
        <v>0</v>
      </c>
      <c r="AB21" s="148">
        <v>0</v>
      </c>
      <c r="AC21" s="153">
        <v>0</v>
      </c>
    </row>
    <row r="22" spans="1:29" ht="17.25" customHeight="1">
      <c r="A22" s="149"/>
      <c r="B22" s="297" t="s">
        <v>100</v>
      </c>
      <c r="C22" s="298"/>
      <c r="D22" s="162">
        <v>33</v>
      </c>
      <c r="E22" s="145" t="s">
        <v>36</v>
      </c>
      <c r="F22" s="148">
        <f t="shared" si="1"/>
        <v>835</v>
      </c>
      <c r="G22" s="190">
        <f t="shared" si="7"/>
        <v>501</v>
      </c>
      <c r="H22" s="148">
        <v>456</v>
      </c>
      <c r="I22" s="148">
        <v>291</v>
      </c>
      <c r="J22" s="148">
        <v>224</v>
      </c>
      <c r="K22" s="148">
        <v>141</v>
      </c>
      <c r="L22" s="148">
        <v>30</v>
      </c>
      <c r="M22" s="148">
        <v>15</v>
      </c>
      <c r="N22" s="148">
        <v>40</v>
      </c>
      <c r="O22" s="148">
        <v>15</v>
      </c>
      <c r="P22" s="148">
        <v>27</v>
      </c>
      <c r="Q22" s="148">
        <v>10</v>
      </c>
      <c r="R22" s="148">
        <v>30</v>
      </c>
      <c r="S22" s="148">
        <v>15</v>
      </c>
      <c r="T22" s="148">
        <v>20</v>
      </c>
      <c r="U22" s="148">
        <v>10</v>
      </c>
      <c r="V22" s="148">
        <v>8</v>
      </c>
      <c r="W22" s="148">
        <v>4</v>
      </c>
      <c r="X22" s="148">
        <v>0</v>
      </c>
      <c r="Y22" s="156">
        <v>0</v>
      </c>
      <c r="Z22" s="148">
        <v>0</v>
      </c>
      <c r="AA22" s="148">
        <v>0</v>
      </c>
      <c r="AB22" s="148">
        <v>0</v>
      </c>
      <c r="AC22" s="162">
        <v>0</v>
      </c>
    </row>
    <row r="23" spans="1:29" ht="17.25" customHeight="1">
      <c r="A23" s="149"/>
      <c r="B23" s="304" t="s">
        <v>102</v>
      </c>
      <c r="C23" s="305"/>
      <c r="D23" s="148">
        <v>13</v>
      </c>
      <c r="E23" s="148">
        <f>G23+H23+J23+L23+N23+P23+R23+T23+V23+X23+Z23</f>
        <v>746</v>
      </c>
      <c r="F23" s="148">
        <f t="shared" si="1"/>
        <v>746</v>
      </c>
      <c r="G23" s="190">
        <f t="shared" si="7"/>
        <v>0</v>
      </c>
      <c r="H23" s="150">
        <v>390</v>
      </c>
      <c r="I23" s="150">
        <v>0</v>
      </c>
      <c r="J23" s="150">
        <v>125</v>
      </c>
      <c r="K23" s="150">
        <v>0</v>
      </c>
      <c r="L23" s="150">
        <v>86</v>
      </c>
      <c r="M23" s="150">
        <v>0</v>
      </c>
      <c r="N23" s="150">
        <v>20</v>
      </c>
      <c r="O23" s="150">
        <v>0</v>
      </c>
      <c r="P23" s="150">
        <v>30</v>
      </c>
      <c r="Q23" s="150">
        <v>0</v>
      </c>
      <c r="R23" s="150">
        <v>30</v>
      </c>
      <c r="S23" s="150">
        <v>0</v>
      </c>
      <c r="T23" s="150">
        <v>25</v>
      </c>
      <c r="U23" s="150">
        <v>0</v>
      </c>
      <c r="V23" s="150">
        <v>30</v>
      </c>
      <c r="W23" s="148">
        <v>0</v>
      </c>
      <c r="X23" s="152">
        <v>10</v>
      </c>
      <c r="Y23" s="150">
        <v>0</v>
      </c>
      <c r="Z23" s="150">
        <v>0</v>
      </c>
      <c r="AA23" s="150">
        <v>0</v>
      </c>
      <c r="AB23" s="148">
        <v>0</v>
      </c>
      <c r="AC23" s="162">
        <v>0</v>
      </c>
    </row>
    <row r="24" spans="1:29" ht="17.25" customHeight="1">
      <c r="A24" s="149"/>
      <c r="B24" s="297" t="s">
        <v>103</v>
      </c>
      <c r="C24" s="298"/>
      <c r="D24" s="162">
        <v>36</v>
      </c>
      <c r="E24" s="145" t="s">
        <v>40</v>
      </c>
      <c r="F24" s="148">
        <f>H24+J24+L24+N24+P24+R24+T24+V24+X24+Z24</f>
        <v>326</v>
      </c>
      <c r="G24" s="148">
        <f>I24+K24+M24+O24+Q24+S24+U24+W24+Y24+AA24</f>
        <v>145</v>
      </c>
      <c r="H24" s="157">
        <v>115</v>
      </c>
      <c r="I24" s="157">
        <v>56</v>
      </c>
      <c r="J24" s="157">
        <v>56</v>
      </c>
      <c r="K24" s="157">
        <v>28</v>
      </c>
      <c r="L24" s="157">
        <v>16</v>
      </c>
      <c r="M24" s="157">
        <v>5</v>
      </c>
      <c r="N24" s="157">
        <v>17</v>
      </c>
      <c r="O24" s="157">
        <v>6</v>
      </c>
      <c r="P24" s="157">
        <v>19</v>
      </c>
      <c r="Q24" s="157">
        <v>7</v>
      </c>
      <c r="R24" s="157">
        <v>39</v>
      </c>
      <c r="S24" s="157">
        <v>21</v>
      </c>
      <c r="T24" s="157">
        <v>39</v>
      </c>
      <c r="U24" s="157">
        <v>14</v>
      </c>
      <c r="V24" s="157">
        <v>14</v>
      </c>
      <c r="W24" s="157">
        <v>4</v>
      </c>
      <c r="X24" s="148">
        <v>10</v>
      </c>
      <c r="Y24" s="156">
        <v>3</v>
      </c>
      <c r="Z24" s="148">
        <v>1</v>
      </c>
      <c r="AA24" s="148">
        <v>1</v>
      </c>
      <c r="AB24" s="148">
        <v>10</v>
      </c>
      <c r="AC24" s="153">
        <v>3</v>
      </c>
    </row>
    <row r="25" spans="1:29" ht="33" customHeight="1">
      <c r="A25" s="299" t="s">
        <v>152</v>
      </c>
      <c r="B25" s="300"/>
      <c r="C25" s="146" t="s">
        <v>153</v>
      </c>
      <c r="D25" s="162">
        <v>45</v>
      </c>
      <c r="E25" s="155"/>
      <c r="F25" s="199">
        <f t="shared" ref="F25:G29" si="8">H25+J25+L25+N25+P25+R25+T25+V25+X25+Z25</f>
        <v>881</v>
      </c>
      <c r="G25" s="200">
        <f t="shared" si="7"/>
        <v>481</v>
      </c>
      <c r="H25" s="198">
        <f t="shared" ref="H25:AC25" si="9">H26+H27</f>
        <v>488</v>
      </c>
      <c r="I25" s="198">
        <f t="shared" si="9"/>
        <v>313</v>
      </c>
      <c r="J25" s="198">
        <f t="shared" si="9"/>
        <v>113</v>
      </c>
      <c r="K25" s="198">
        <f t="shared" si="9"/>
        <v>77</v>
      </c>
      <c r="L25" s="198">
        <f t="shared" si="9"/>
        <v>59</v>
      </c>
      <c r="M25" s="198">
        <f t="shared" si="9"/>
        <v>15</v>
      </c>
      <c r="N25" s="198">
        <f t="shared" si="9"/>
        <v>53</v>
      </c>
      <c r="O25" s="198">
        <f t="shared" si="9"/>
        <v>9</v>
      </c>
      <c r="P25" s="198">
        <f t="shared" si="9"/>
        <v>25</v>
      </c>
      <c r="Q25" s="198">
        <f t="shared" si="9"/>
        <v>12</v>
      </c>
      <c r="R25" s="198">
        <f t="shared" si="9"/>
        <v>17</v>
      </c>
      <c r="S25" s="198">
        <f t="shared" si="9"/>
        <v>7</v>
      </c>
      <c r="T25" s="198">
        <f t="shared" si="9"/>
        <v>35</v>
      </c>
      <c r="U25" s="198">
        <f t="shared" si="9"/>
        <v>12</v>
      </c>
      <c r="V25" s="198">
        <f t="shared" si="9"/>
        <v>53</v>
      </c>
      <c r="W25" s="198">
        <f t="shared" si="9"/>
        <v>19</v>
      </c>
      <c r="X25" s="198">
        <f t="shared" si="9"/>
        <v>22</v>
      </c>
      <c r="Y25" s="198">
        <f t="shared" si="9"/>
        <v>6</v>
      </c>
      <c r="Z25" s="198">
        <f t="shared" si="9"/>
        <v>16</v>
      </c>
      <c r="AA25" s="198">
        <f t="shared" si="9"/>
        <v>5</v>
      </c>
      <c r="AB25" s="198">
        <f t="shared" si="9"/>
        <v>13</v>
      </c>
      <c r="AC25" s="198">
        <f t="shared" si="9"/>
        <v>6</v>
      </c>
    </row>
    <row r="26" spans="1:29" ht="17.25" customHeight="1">
      <c r="A26" s="149"/>
      <c r="B26" s="297" t="s">
        <v>43</v>
      </c>
      <c r="C26" s="298"/>
      <c r="D26" s="147">
        <v>46</v>
      </c>
      <c r="E26" s="145" t="s">
        <v>44</v>
      </c>
      <c r="F26" s="148">
        <f t="shared" si="8"/>
        <v>437</v>
      </c>
      <c r="G26" s="148">
        <f t="shared" si="8"/>
        <v>220</v>
      </c>
      <c r="H26" s="148">
        <v>243</v>
      </c>
      <c r="I26" s="148">
        <v>145</v>
      </c>
      <c r="J26" s="148">
        <v>62</v>
      </c>
      <c r="K26" s="148">
        <v>39</v>
      </c>
      <c r="L26" s="148">
        <v>28</v>
      </c>
      <c r="M26" s="148">
        <v>7</v>
      </c>
      <c r="N26" s="148">
        <v>28</v>
      </c>
      <c r="O26" s="148">
        <v>5</v>
      </c>
      <c r="P26" s="148">
        <v>11</v>
      </c>
      <c r="Q26" s="148">
        <v>4</v>
      </c>
      <c r="R26" s="148">
        <v>6</v>
      </c>
      <c r="S26" s="148">
        <v>2</v>
      </c>
      <c r="T26" s="148">
        <v>18</v>
      </c>
      <c r="U26" s="148">
        <v>6</v>
      </c>
      <c r="V26" s="148">
        <v>25</v>
      </c>
      <c r="W26" s="148">
        <v>8</v>
      </c>
      <c r="X26" s="148">
        <v>10</v>
      </c>
      <c r="Y26" s="156">
        <v>2</v>
      </c>
      <c r="Z26" s="148">
        <v>6</v>
      </c>
      <c r="AA26" s="148">
        <v>2</v>
      </c>
      <c r="AB26" s="148">
        <v>5</v>
      </c>
      <c r="AC26" s="162">
        <v>2</v>
      </c>
    </row>
    <row r="27" spans="1:29" ht="17.25" customHeight="1">
      <c r="A27" s="149"/>
      <c r="B27" s="297" t="s">
        <v>45</v>
      </c>
      <c r="C27" s="298"/>
      <c r="D27" s="147">
        <v>49</v>
      </c>
      <c r="E27" s="145" t="s">
        <v>46</v>
      </c>
      <c r="F27" s="148">
        <f t="shared" si="8"/>
        <v>444</v>
      </c>
      <c r="G27" s="148">
        <f t="shared" si="8"/>
        <v>255</v>
      </c>
      <c r="H27" s="148">
        <v>245</v>
      </c>
      <c r="I27" s="148">
        <v>168</v>
      </c>
      <c r="J27" s="148">
        <v>51</v>
      </c>
      <c r="K27" s="148">
        <v>38</v>
      </c>
      <c r="L27" s="148">
        <v>31</v>
      </c>
      <c r="M27" s="148">
        <v>8</v>
      </c>
      <c r="N27" s="148">
        <v>25</v>
      </c>
      <c r="O27" s="148">
        <v>4</v>
      </c>
      <c r="P27" s="148">
        <v>14</v>
      </c>
      <c r="Q27" s="148">
        <v>8</v>
      </c>
      <c r="R27" s="148">
        <v>11</v>
      </c>
      <c r="S27" s="148">
        <v>5</v>
      </c>
      <c r="T27" s="148">
        <v>17</v>
      </c>
      <c r="U27" s="148">
        <v>6</v>
      </c>
      <c r="V27" s="148">
        <v>28</v>
      </c>
      <c r="W27" s="148">
        <v>11</v>
      </c>
      <c r="X27" s="148">
        <v>12</v>
      </c>
      <c r="Y27" s="156">
        <v>4</v>
      </c>
      <c r="Z27" s="148">
        <v>10</v>
      </c>
      <c r="AA27" s="148">
        <v>3</v>
      </c>
      <c r="AB27" s="148">
        <v>8</v>
      </c>
      <c r="AC27" s="148">
        <v>4</v>
      </c>
    </row>
    <row r="28" spans="1:29" ht="17.25" customHeight="1">
      <c r="A28" s="299" t="s">
        <v>154</v>
      </c>
      <c r="B28" s="300"/>
      <c r="C28" s="146" t="s">
        <v>155</v>
      </c>
      <c r="D28" s="162">
        <v>51</v>
      </c>
      <c r="E28" s="155"/>
      <c r="F28" s="199">
        <f t="shared" si="8"/>
        <v>32</v>
      </c>
      <c r="G28" s="148">
        <f t="shared" si="8"/>
        <v>15</v>
      </c>
      <c r="H28" s="158">
        <f t="shared" ref="H28:P28" si="10">H29+H30</f>
        <v>5</v>
      </c>
      <c r="I28" s="158">
        <f t="shared" si="10"/>
        <v>2</v>
      </c>
      <c r="J28" s="158">
        <f t="shared" si="10"/>
        <v>0</v>
      </c>
      <c r="K28" s="158">
        <f t="shared" si="10"/>
        <v>0</v>
      </c>
      <c r="L28" s="158">
        <f t="shared" si="10"/>
        <v>1</v>
      </c>
      <c r="M28" s="158">
        <f t="shared" si="10"/>
        <v>0</v>
      </c>
      <c r="N28" s="158">
        <f t="shared" si="10"/>
        <v>3</v>
      </c>
      <c r="O28" s="158">
        <f t="shared" si="10"/>
        <v>3</v>
      </c>
      <c r="P28" s="158">
        <f t="shared" si="10"/>
        <v>7</v>
      </c>
      <c r="Q28" s="158">
        <f>Q29+Q30</f>
        <v>3</v>
      </c>
      <c r="R28" s="158">
        <f t="shared" ref="R28" si="11">R29+R30</f>
        <v>8</v>
      </c>
      <c r="S28" s="158">
        <f t="shared" ref="S28" si="12">S29+S30</f>
        <v>1</v>
      </c>
      <c r="T28" s="158">
        <f t="shared" ref="T28" si="13">T29+T30</f>
        <v>5</v>
      </c>
      <c r="U28" s="158">
        <f t="shared" ref="U28" si="14">U29+U30</f>
        <v>3</v>
      </c>
      <c r="V28" s="158">
        <f t="shared" ref="V28" si="15">V29+V30</f>
        <v>2</v>
      </c>
      <c r="W28" s="158">
        <f t="shared" ref="W28" si="16">W29+W30</f>
        <v>2</v>
      </c>
      <c r="X28" s="158">
        <f>X29+X30</f>
        <v>1</v>
      </c>
      <c r="Y28" s="158">
        <f t="shared" ref="Y28" si="17">Y29+Y30</f>
        <v>1</v>
      </c>
      <c r="Z28" s="158">
        <f t="shared" ref="Z28" si="18">Z29+Z30</f>
        <v>0</v>
      </c>
      <c r="AA28" s="158">
        <f t="shared" ref="AA28" si="19">AA29+AA30</f>
        <v>0</v>
      </c>
      <c r="AB28" s="158">
        <f t="shared" ref="AB28" si="20">AB29+AB30</f>
        <v>0</v>
      </c>
      <c r="AC28" s="158">
        <f t="shared" ref="AC28" si="21">AC29+AC30</f>
        <v>0</v>
      </c>
    </row>
    <row r="29" spans="1:29" ht="17.25" customHeight="1">
      <c r="A29" s="149"/>
      <c r="B29" s="297" t="s">
        <v>48</v>
      </c>
      <c r="C29" s="298"/>
      <c r="D29" s="147">
        <v>52</v>
      </c>
      <c r="E29" s="145" t="s">
        <v>49</v>
      </c>
      <c r="F29" s="148">
        <f t="shared" si="8"/>
        <v>8</v>
      </c>
      <c r="G29" s="148">
        <f t="shared" si="8"/>
        <v>4</v>
      </c>
      <c r="H29" s="150">
        <v>0</v>
      </c>
      <c r="I29" s="150">
        <v>0</v>
      </c>
      <c r="J29" s="150">
        <v>0</v>
      </c>
      <c r="K29" s="150">
        <v>0</v>
      </c>
      <c r="L29" s="150">
        <v>0</v>
      </c>
      <c r="M29" s="150">
        <v>0</v>
      </c>
      <c r="N29" s="150">
        <v>1</v>
      </c>
      <c r="O29" s="150">
        <v>1</v>
      </c>
      <c r="P29" s="150">
        <v>4</v>
      </c>
      <c r="Q29" s="150">
        <v>2</v>
      </c>
      <c r="R29" s="150">
        <v>3</v>
      </c>
      <c r="S29" s="150">
        <v>1</v>
      </c>
      <c r="T29" s="150">
        <v>0</v>
      </c>
      <c r="U29" s="150">
        <v>0</v>
      </c>
      <c r="V29" s="150">
        <v>0</v>
      </c>
      <c r="W29" s="150">
        <v>0</v>
      </c>
      <c r="X29" s="148">
        <v>0</v>
      </c>
      <c r="Y29" s="152">
        <v>0</v>
      </c>
      <c r="Z29" s="150">
        <v>0</v>
      </c>
      <c r="AA29" s="150">
        <v>0</v>
      </c>
      <c r="AB29" s="150">
        <v>0</v>
      </c>
      <c r="AC29" s="153">
        <v>0</v>
      </c>
    </row>
    <row r="30" spans="1:29" ht="17.25" customHeight="1">
      <c r="A30" s="149"/>
      <c r="B30" s="297" t="s">
        <v>104</v>
      </c>
      <c r="C30" s="298"/>
      <c r="D30" s="147">
        <v>55</v>
      </c>
      <c r="E30" s="145" t="s">
        <v>47</v>
      </c>
      <c r="F30" s="148">
        <f t="shared" si="1"/>
        <v>24</v>
      </c>
      <c r="G30" s="148">
        <f t="shared" si="1"/>
        <v>11</v>
      </c>
      <c r="H30" s="150">
        <v>5</v>
      </c>
      <c r="I30" s="150">
        <v>2</v>
      </c>
      <c r="J30" s="150">
        <v>0</v>
      </c>
      <c r="K30" s="150">
        <v>0</v>
      </c>
      <c r="L30" s="150">
        <v>1</v>
      </c>
      <c r="M30" s="150">
        <v>0</v>
      </c>
      <c r="N30" s="150">
        <v>2</v>
      </c>
      <c r="O30" s="150">
        <v>2</v>
      </c>
      <c r="P30" s="150">
        <v>3</v>
      </c>
      <c r="Q30" s="150">
        <v>1</v>
      </c>
      <c r="R30" s="150">
        <v>5</v>
      </c>
      <c r="S30" s="150">
        <v>0</v>
      </c>
      <c r="T30" s="150">
        <v>5</v>
      </c>
      <c r="U30" s="150">
        <v>3</v>
      </c>
      <c r="V30" s="150">
        <v>2</v>
      </c>
      <c r="W30" s="150">
        <v>2</v>
      </c>
      <c r="X30" s="148">
        <v>1</v>
      </c>
      <c r="Y30" s="152">
        <v>1</v>
      </c>
      <c r="Z30" s="150">
        <v>0</v>
      </c>
      <c r="AA30" s="150">
        <v>0</v>
      </c>
      <c r="AB30" s="150"/>
      <c r="AC30" s="153"/>
    </row>
    <row r="31" spans="1:29" ht="30.75" customHeight="1">
      <c r="A31" s="301" t="s">
        <v>245</v>
      </c>
      <c r="B31" s="302"/>
      <c r="C31" s="303"/>
      <c r="D31" s="162">
        <v>72</v>
      </c>
      <c r="E31" s="155"/>
      <c r="F31" s="188">
        <f t="shared" si="1"/>
        <v>565</v>
      </c>
      <c r="G31" s="201">
        <f t="shared" ref="G31:AC31" si="22">G32+G33+G34+G35+G36</f>
        <v>238</v>
      </c>
      <c r="H31" s="201">
        <f t="shared" si="22"/>
        <v>172</v>
      </c>
      <c r="I31" s="201">
        <f t="shared" si="22"/>
        <v>94</v>
      </c>
      <c r="J31" s="201">
        <f t="shared" si="22"/>
        <v>139</v>
      </c>
      <c r="K31" s="201">
        <f t="shared" si="22"/>
        <v>57</v>
      </c>
      <c r="L31" s="201">
        <f t="shared" si="22"/>
        <v>20</v>
      </c>
      <c r="M31" s="201">
        <f t="shared" si="22"/>
        <v>3</v>
      </c>
      <c r="N31" s="201">
        <f t="shared" si="22"/>
        <v>8</v>
      </c>
      <c r="O31" s="201">
        <f t="shared" si="22"/>
        <v>2</v>
      </c>
      <c r="P31" s="201">
        <f t="shared" si="22"/>
        <v>49</v>
      </c>
      <c r="Q31" s="201">
        <f t="shared" si="22"/>
        <v>19</v>
      </c>
      <c r="R31" s="201">
        <f t="shared" si="22"/>
        <v>48</v>
      </c>
      <c r="S31" s="201">
        <f t="shared" si="22"/>
        <v>14</v>
      </c>
      <c r="T31" s="201">
        <f t="shared" si="22"/>
        <v>60</v>
      </c>
      <c r="U31" s="201">
        <f t="shared" si="22"/>
        <v>26</v>
      </c>
      <c r="V31" s="201">
        <f t="shared" si="22"/>
        <v>45</v>
      </c>
      <c r="W31" s="201">
        <f t="shared" si="22"/>
        <v>17</v>
      </c>
      <c r="X31" s="201">
        <f t="shared" si="22"/>
        <v>23</v>
      </c>
      <c r="Y31" s="201">
        <f t="shared" si="22"/>
        <v>6</v>
      </c>
      <c r="Z31" s="201">
        <f t="shared" si="22"/>
        <v>1</v>
      </c>
      <c r="AA31" s="201">
        <f t="shared" si="22"/>
        <v>0</v>
      </c>
      <c r="AB31" s="201">
        <f t="shared" si="22"/>
        <v>0</v>
      </c>
      <c r="AC31" s="201">
        <f t="shared" si="22"/>
        <v>0</v>
      </c>
    </row>
    <row r="32" spans="1:29" ht="15.75" customHeight="1">
      <c r="A32" s="149"/>
      <c r="B32" s="297" t="s">
        <v>50</v>
      </c>
      <c r="C32" s="298"/>
      <c r="D32" s="162">
        <v>74</v>
      </c>
      <c r="E32" s="145" t="s">
        <v>51</v>
      </c>
      <c r="F32" s="148">
        <f t="shared" si="1"/>
        <v>45</v>
      </c>
      <c r="G32" s="158">
        <f t="shared" ref="G32:G36" si="23">I32+K32+M32+O32+Q32+S32+U32+W32+Y32+AA32+AC32</f>
        <v>12</v>
      </c>
      <c r="H32" s="150">
        <v>0</v>
      </c>
      <c r="I32" s="150">
        <v>0</v>
      </c>
      <c r="J32" s="150">
        <v>15</v>
      </c>
      <c r="K32" s="150">
        <v>3</v>
      </c>
      <c r="L32" s="150">
        <v>5</v>
      </c>
      <c r="M32" s="150">
        <v>0</v>
      </c>
      <c r="N32" s="150">
        <v>0</v>
      </c>
      <c r="O32" s="150">
        <v>0</v>
      </c>
      <c r="P32" s="150">
        <v>8</v>
      </c>
      <c r="Q32" s="150">
        <v>4</v>
      </c>
      <c r="R32" s="150">
        <v>6</v>
      </c>
      <c r="S32" s="150">
        <v>2</v>
      </c>
      <c r="T32" s="150">
        <v>8</v>
      </c>
      <c r="U32" s="150">
        <v>3</v>
      </c>
      <c r="V32" s="150">
        <v>2</v>
      </c>
      <c r="W32" s="150">
        <v>0</v>
      </c>
      <c r="X32" s="148">
        <v>1</v>
      </c>
      <c r="Y32" s="152">
        <v>0</v>
      </c>
      <c r="Z32" s="150">
        <v>0</v>
      </c>
      <c r="AA32" s="150">
        <v>0</v>
      </c>
      <c r="AB32" s="150">
        <v>0</v>
      </c>
      <c r="AC32" s="153">
        <v>0</v>
      </c>
    </row>
    <row r="33" spans="1:29" ht="15.75" customHeight="1">
      <c r="A33" s="149"/>
      <c r="B33" s="297" t="s">
        <v>181</v>
      </c>
      <c r="C33" s="298"/>
      <c r="D33" s="147">
        <v>79</v>
      </c>
      <c r="E33" s="145" t="s">
        <v>38</v>
      </c>
      <c r="F33" s="148">
        <f t="shared" si="1"/>
        <v>79</v>
      </c>
      <c r="G33" s="158">
        <f t="shared" si="23"/>
        <v>34</v>
      </c>
      <c r="H33" s="150">
        <v>0</v>
      </c>
      <c r="I33" s="150">
        <v>0</v>
      </c>
      <c r="J33" s="150">
        <v>0</v>
      </c>
      <c r="K33" s="150">
        <v>0</v>
      </c>
      <c r="L33" s="150">
        <v>0</v>
      </c>
      <c r="M33" s="150">
        <v>0</v>
      </c>
      <c r="N33" s="150">
        <v>0</v>
      </c>
      <c r="O33" s="150">
        <v>0</v>
      </c>
      <c r="P33" s="150">
        <v>10</v>
      </c>
      <c r="Q33" s="150">
        <v>5</v>
      </c>
      <c r="R33" s="150">
        <v>15</v>
      </c>
      <c r="S33" s="150">
        <v>5</v>
      </c>
      <c r="T33" s="150">
        <v>20</v>
      </c>
      <c r="U33" s="150">
        <v>11</v>
      </c>
      <c r="V33" s="150">
        <v>25</v>
      </c>
      <c r="W33" s="150">
        <v>10</v>
      </c>
      <c r="X33" s="148">
        <v>9</v>
      </c>
      <c r="Y33" s="152">
        <v>3</v>
      </c>
      <c r="Z33" s="150">
        <v>0</v>
      </c>
      <c r="AA33" s="150">
        <v>0</v>
      </c>
      <c r="AB33" s="150">
        <v>0</v>
      </c>
      <c r="AC33" s="153">
        <v>0</v>
      </c>
    </row>
    <row r="34" spans="1:29" ht="15.75" customHeight="1">
      <c r="A34" s="149"/>
      <c r="B34" s="297" t="s">
        <v>41</v>
      </c>
      <c r="C34" s="298"/>
      <c r="D34" s="162">
        <v>84</v>
      </c>
      <c r="E34" s="159" t="s">
        <v>42</v>
      </c>
      <c r="F34" s="148">
        <f t="shared" si="1"/>
        <v>55</v>
      </c>
      <c r="G34" s="158">
        <f t="shared" si="23"/>
        <v>17</v>
      </c>
      <c r="H34" s="150">
        <v>37</v>
      </c>
      <c r="I34" s="150">
        <v>13</v>
      </c>
      <c r="J34" s="150">
        <v>18</v>
      </c>
      <c r="K34" s="150">
        <v>4</v>
      </c>
      <c r="L34" s="150">
        <v>0</v>
      </c>
      <c r="M34" s="150">
        <v>0</v>
      </c>
      <c r="N34" s="150">
        <v>0</v>
      </c>
      <c r="O34" s="150">
        <v>0</v>
      </c>
      <c r="P34" s="150">
        <v>0</v>
      </c>
      <c r="Q34" s="150">
        <v>0</v>
      </c>
      <c r="R34" s="150">
        <v>0</v>
      </c>
      <c r="S34" s="150">
        <v>0</v>
      </c>
      <c r="T34" s="150">
        <v>0</v>
      </c>
      <c r="U34" s="150">
        <v>0</v>
      </c>
      <c r="V34" s="150">
        <v>0</v>
      </c>
      <c r="W34" s="150">
        <v>0</v>
      </c>
      <c r="X34" s="148">
        <v>0</v>
      </c>
      <c r="Y34" s="152">
        <v>0</v>
      </c>
      <c r="Z34" s="150">
        <v>0</v>
      </c>
      <c r="AA34" s="150">
        <v>0</v>
      </c>
      <c r="AB34" s="150">
        <v>0</v>
      </c>
      <c r="AC34" s="153">
        <v>0</v>
      </c>
    </row>
    <row r="35" spans="1:29" ht="15.75" customHeight="1">
      <c r="A35" s="149"/>
      <c r="B35" s="297" t="s">
        <v>106</v>
      </c>
      <c r="C35" s="298"/>
      <c r="D35" s="162">
        <v>89</v>
      </c>
      <c r="E35" s="145" t="s">
        <v>37</v>
      </c>
      <c r="F35" s="148">
        <f t="shared" si="1"/>
        <v>233</v>
      </c>
      <c r="G35" s="158">
        <f t="shared" si="23"/>
        <v>132</v>
      </c>
      <c r="H35" s="150">
        <v>110</v>
      </c>
      <c r="I35" s="150">
        <v>75</v>
      </c>
      <c r="J35" s="150">
        <v>75</v>
      </c>
      <c r="K35" s="150">
        <v>44</v>
      </c>
      <c r="L35" s="150">
        <v>5</v>
      </c>
      <c r="M35" s="150">
        <v>1</v>
      </c>
      <c r="N35" s="150">
        <v>0</v>
      </c>
      <c r="O35" s="150">
        <v>0</v>
      </c>
      <c r="P35" s="150">
        <v>17</v>
      </c>
      <c r="Q35" s="150">
        <v>5</v>
      </c>
      <c r="R35" s="150">
        <v>10</v>
      </c>
      <c r="S35" s="150">
        <v>2</v>
      </c>
      <c r="T35" s="150">
        <v>8</v>
      </c>
      <c r="U35" s="150">
        <v>2</v>
      </c>
      <c r="V35" s="150">
        <v>6</v>
      </c>
      <c r="W35" s="150">
        <v>3</v>
      </c>
      <c r="X35" s="148">
        <v>2</v>
      </c>
      <c r="Y35" s="152">
        <v>0</v>
      </c>
      <c r="Z35" s="150">
        <v>0</v>
      </c>
      <c r="AA35" s="150">
        <v>0</v>
      </c>
      <c r="AB35" s="150">
        <v>0</v>
      </c>
      <c r="AC35" s="153">
        <v>0</v>
      </c>
    </row>
    <row r="36" spans="1:29" ht="15.75" customHeight="1">
      <c r="A36" s="149"/>
      <c r="B36" s="297" t="s">
        <v>108</v>
      </c>
      <c r="C36" s="298"/>
      <c r="D36" s="147">
        <v>94</v>
      </c>
      <c r="E36" s="159" t="s">
        <v>39</v>
      </c>
      <c r="F36" s="148">
        <f t="shared" si="1"/>
        <v>153</v>
      </c>
      <c r="G36" s="158">
        <f t="shared" si="23"/>
        <v>43</v>
      </c>
      <c r="H36" s="150">
        <v>25</v>
      </c>
      <c r="I36" s="150">
        <v>6</v>
      </c>
      <c r="J36" s="150">
        <v>31</v>
      </c>
      <c r="K36" s="150">
        <v>6</v>
      </c>
      <c r="L36" s="150">
        <v>10</v>
      </c>
      <c r="M36" s="150">
        <v>2</v>
      </c>
      <c r="N36" s="150">
        <v>8</v>
      </c>
      <c r="O36" s="150">
        <v>2</v>
      </c>
      <c r="P36" s="150">
        <v>14</v>
      </c>
      <c r="Q36" s="150">
        <v>5</v>
      </c>
      <c r="R36" s="150">
        <v>17</v>
      </c>
      <c r="S36" s="150">
        <v>5</v>
      </c>
      <c r="T36" s="150">
        <v>24</v>
      </c>
      <c r="U36" s="150">
        <v>10</v>
      </c>
      <c r="V36" s="150">
        <v>12</v>
      </c>
      <c r="W36" s="150">
        <v>4</v>
      </c>
      <c r="X36" s="148">
        <v>11</v>
      </c>
      <c r="Y36" s="152">
        <v>3</v>
      </c>
      <c r="Z36" s="150">
        <v>1</v>
      </c>
      <c r="AA36" s="150">
        <v>0</v>
      </c>
      <c r="AB36" s="150">
        <v>0</v>
      </c>
      <c r="AC36" s="153">
        <v>0</v>
      </c>
    </row>
    <row r="37" spans="1:29" ht="15.75" customHeight="1">
      <c r="A37" s="160" t="s">
        <v>246</v>
      </c>
      <c r="B37" s="161"/>
      <c r="C37" s="161"/>
      <c r="D37" s="161"/>
      <c r="E37" s="141"/>
      <c r="F37" s="140"/>
      <c r="G37" s="140"/>
      <c r="H37" s="140"/>
      <c r="I37" s="140"/>
      <c r="J37" s="140"/>
      <c r="K37" s="140"/>
      <c r="L37" s="140"/>
      <c r="M37" s="140"/>
      <c r="N37" s="140"/>
      <c r="O37" s="140"/>
      <c r="P37" s="140"/>
      <c r="Q37" s="140"/>
    </row>
    <row r="39" spans="1:29">
      <c r="E39" s="154" t="s">
        <v>261</v>
      </c>
    </row>
    <row r="40" spans="1:29">
      <c r="E40" s="154" t="s">
        <v>262</v>
      </c>
    </row>
  </sheetData>
  <mergeCells count="50">
    <mergeCell ref="F2:F4"/>
    <mergeCell ref="H2:AA2"/>
    <mergeCell ref="AB2:AB4"/>
    <mergeCell ref="G3:G4"/>
    <mergeCell ref="H3:H4"/>
    <mergeCell ref="J3:J4"/>
    <mergeCell ref="L3:L4"/>
    <mergeCell ref="B14:C14"/>
    <mergeCell ref="Z3:Z4"/>
    <mergeCell ref="AC3:AC4"/>
    <mergeCell ref="A5:C5"/>
    <mergeCell ref="A6:B6"/>
    <mergeCell ref="B7:C7"/>
    <mergeCell ref="B8:C8"/>
    <mergeCell ref="N3:N4"/>
    <mergeCell ref="P3:P4"/>
    <mergeCell ref="R3:R4"/>
    <mergeCell ref="T3:T4"/>
    <mergeCell ref="V3:V4"/>
    <mergeCell ref="X3:X4"/>
    <mergeCell ref="A2:C4"/>
    <mergeCell ref="D2:D4"/>
    <mergeCell ref="E2:E4"/>
    <mergeCell ref="B9:C9"/>
    <mergeCell ref="A10:C10"/>
    <mergeCell ref="B11:C11"/>
    <mergeCell ref="B12:C12"/>
    <mergeCell ref="B13:C13"/>
    <mergeCell ref="B26:C26"/>
    <mergeCell ref="B15:C15"/>
    <mergeCell ref="B16:C16"/>
    <mergeCell ref="B17:C17"/>
    <mergeCell ref="B18:C18"/>
    <mergeCell ref="B19:C19"/>
    <mergeCell ref="A20:B20"/>
    <mergeCell ref="B21:C21"/>
    <mergeCell ref="B22:C22"/>
    <mergeCell ref="B23:C23"/>
    <mergeCell ref="B24:C24"/>
    <mergeCell ref="A25:B25"/>
    <mergeCell ref="B33:C33"/>
    <mergeCell ref="B34:C34"/>
    <mergeCell ref="B35:C35"/>
    <mergeCell ref="B36:C36"/>
    <mergeCell ref="B27:C27"/>
    <mergeCell ref="A28:B28"/>
    <mergeCell ref="B29:C29"/>
    <mergeCell ref="B30:C30"/>
    <mergeCell ref="A31:C31"/>
    <mergeCell ref="B32:C32"/>
  </mergeCells>
  <pageMargins left="0.48" right="0.3" top="1" bottom="0.75" header="0.3" footer="0.3"/>
  <pageSetup paperSize="9" scale="60" orientation="landscape" r:id="rId1"/>
  <rowBreaks count="2" manualBreakCount="2">
    <brk id="19" max="16383" man="1"/>
    <brk id="3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7</vt:i4>
      </vt:variant>
    </vt:vector>
  </HeadingPairs>
  <TitlesOfParts>
    <vt:vector size="15" baseType="lpstr">
      <vt:lpstr>Нүүр</vt:lpstr>
      <vt:lpstr>III</vt:lpstr>
      <vt:lpstr>IV-V</vt:lpstr>
      <vt:lpstr>VI-VIII</vt:lpstr>
      <vt:lpstr>IX</vt:lpstr>
      <vt:lpstr>X</vt:lpstr>
      <vt:lpstr>tsol zereg </vt:lpstr>
      <vt:lpstr>II (2)</vt:lpstr>
      <vt:lpstr>'IV-V'!Print_Area</vt:lpstr>
      <vt:lpstr>IX!Print_Area</vt:lpstr>
      <vt:lpstr>'VI-VIII'!Print_Area</vt:lpstr>
      <vt:lpstr>X!Print_Area</vt:lpstr>
      <vt:lpstr>Нүүр!Print_Area</vt:lpstr>
      <vt:lpstr>'II (2)'!Print_Titles</vt:lpstr>
      <vt:lpstr>III!Print_Titles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Narangarav</dc:creator>
  <cp:lastModifiedBy>User</cp:lastModifiedBy>
  <cp:lastPrinted>2020-02-04T04:12:39Z</cp:lastPrinted>
  <dcterms:created xsi:type="dcterms:W3CDTF">2018-08-30T01:46:54Z</dcterms:created>
  <dcterms:modified xsi:type="dcterms:W3CDTF">2020-08-31T06:39:57Z</dcterms:modified>
</cp:coreProperties>
</file>